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8505" activeTab="2"/>
  </bookViews>
  <sheets>
    <sheet name="ΚενάΠλεον" sheetId="1" r:id="rId1"/>
    <sheet name="ΩρεςΗρερήσ." sheetId="2" r:id="rId2"/>
    <sheet name="ΩρεςΕσπερ." sheetId="3" r:id="rId3"/>
    <sheet name="ΩρεςΕΠΑΣ" sheetId="4" r:id="rId4"/>
  </sheets>
  <definedNames>
    <definedName name="_xlnm.Print_Area" localSheetId="0">'ΚενάΠλεον'!$A$1:$N$117</definedName>
    <definedName name="_xlnm.Print_Area" localSheetId="3">'ΩρεςΕΠΑΣ'!$A$1:$J$66</definedName>
    <definedName name="_xlnm.Print_Area" localSheetId="2">'ΩρεςΕσπερ.'!$A$1:$J$58</definedName>
    <definedName name="_xlnm.Print_Area" localSheetId="1">'ΩρεςΗρερήσ.'!$A$1:$J$39</definedName>
    <definedName name="_xlnm.Print_Titles" localSheetId="0">'ΚενάΠλεον'!$1:$2</definedName>
  </definedNames>
  <calcPr fullCalcOnLoad="1"/>
</workbook>
</file>

<file path=xl/sharedStrings.xml><?xml version="1.0" encoding="utf-8"?>
<sst xmlns="http://schemas.openxmlformats.org/spreadsheetml/2006/main" count="664" uniqueCount="235">
  <si>
    <t>Α</t>
  </si>
  <si>
    <t>Γενικής Παιδείας</t>
  </si>
  <si>
    <t>Μαθήματα Κύκλων</t>
  </si>
  <si>
    <t>Σύνολο Α</t>
  </si>
  <si>
    <t>Β</t>
  </si>
  <si>
    <t>Μηχανολογίας</t>
  </si>
  <si>
    <t>Οχημάτων</t>
  </si>
  <si>
    <t>Ηλεκτρολογίας</t>
  </si>
  <si>
    <t>Ηλεκτρονικής</t>
  </si>
  <si>
    <t>Δομικών Έργων</t>
  </si>
  <si>
    <t>Εφαρμοσμένων Τεχνών</t>
  </si>
  <si>
    <t>Πληροφορικής</t>
  </si>
  <si>
    <t>Οικονομικών και Διοικητικών Υπηρεσιών</t>
  </si>
  <si>
    <t>Υγείας και Πρόνοιας</t>
  </si>
  <si>
    <t>Γεωπονίας, Τροφίμων και Περιβάλλοντος</t>
  </si>
  <si>
    <t>Σύνολα Β</t>
  </si>
  <si>
    <t>Γ</t>
  </si>
  <si>
    <t>Επιλεγόμενο μάθημα</t>
  </si>
  <si>
    <t>Μηχανολογικών Εγκαταστάσεων και Κατασκευών</t>
  </si>
  <si>
    <t>Ψυκτικών Εγκαταστάσεων και Κλιματισμού</t>
  </si>
  <si>
    <t>Μηχανικών και Ηλεκτρολογικών Συστημάτων Αυτοκινήτου</t>
  </si>
  <si>
    <t>Ηλεκτρολογικών Εγκαταστάσεων</t>
  </si>
  <si>
    <t>Ηλεκτρονικών Υπολογιστικών Συστημάτων και Δικτύων</t>
  </si>
  <si>
    <t>Ηλεκτρονικών Συστημάτων Επικοινωνιών</t>
  </si>
  <si>
    <t>Σχεδιαστών Δομικών Έργων</t>
  </si>
  <si>
    <t>Γραφικών Τεχνών</t>
  </si>
  <si>
    <t>Υποστήριξης Συστημάτων, Εφαρμογών και Δικτύων Η/Υ</t>
  </si>
  <si>
    <t>Υπαλλήλων Διοίκησης και Οικονομικών Υπηρεσιών</t>
  </si>
  <si>
    <t>Υπαλλήλων Τουριστικών Επιχειρήσεων</t>
  </si>
  <si>
    <t>Βοηθών Βρεφονηπιοκόμων</t>
  </si>
  <si>
    <t>Βοηθών Ιατρικών και Βιολογικών Εργαστηρίων</t>
  </si>
  <si>
    <t>Βοηθών Νοσηλευτών</t>
  </si>
  <si>
    <t>Τεχνολογίας και Ελέγχου Τροφίμων</t>
  </si>
  <si>
    <t>Έργων Τοπίου και Περιβάλλοντος</t>
  </si>
  <si>
    <t>Σύγχρονης Επιχειρηματικής Γεωργίας</t>
  </si>
  <si>
    <t>Σύνολα Γ</t>
  </si>
  <si>
    <t>Γεν. Σύνολα</t>
  </si>
  <si>
    <t xml:space="preserve">16  ώρες </t>
  </si>
  <si>
    <t xml:space="preserve">18  ώρες </t>
  </si>
  <si>
    <t xml:space="preserve">19 ώρες  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</si>
  <si>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</si>
  <si>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</si>
  <si>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</si>
  <si>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</si>
  <si>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</si>
  <si>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</si>
  <si>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</si>
  <si>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</si>
  <si>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</si>
  <si>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</si>
  <si>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</si>
  <si>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</si>
  <si>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</si>
  <si>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</si>
  <si>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ΠΕ09</t>
  </si>
  <si>
    <t>ΟΙΚΟΝΟΜΟΛΟΓΟΙ</t>
  </si>
  <si>
    <t>ΠΕ10</t>
  </si>
  <si>
    <t>ΚΟΙΝΩΝΙΟΛΟΓΟΙ</t>
  </si>
  <si>
    <t>ΠΕ11</t>
  </si>
  <si>
    <t>ΦΥΣΙΚΗΣ ΑΓΩΓΗΣ</t>
  </si>
  <si>
    <t>ΠΕ12</t>
  </si>
  <si>
    <t>ΠΟΛΙΤ.ΜΗΧ.-ΑΡΧΙΤΕΚΤ.-ΤΟΠΟΓΡ.</t>
  </si>
  <si>
    <t>ΜΗΧΑΝΟΛΟΓΟΙ-ΜΗΧΑΝΙΚΟΙ ΠΑΡΑΓ. &amp; ΔΙΟΙΚΗΣ. - ΝΑΥΠΗΓΟΙ</t>
  </si>
  <si>
    <t>ΗΛΕΚΤΡΟΛΟΓΟΙ</t>
  </si>
  <si>
    <t>ΗΛΕΚΤΡΟΝΙΚΟΙ ΜΗΧΑΝΙΚΟΙ - ΦΥΣ. ΡΑΔΙΟΗΛΕΚΤΡΟΛΟΓΟΙ</t>
  </si>
  <si>
    <t>ΠΕΡΙΒΑΛΛΟΝΤΟΛΟΓΩΝ</t>
  </si>
  <si>
    <t>ΧΗΜ.ΜΗΧΑΝ-ΜΕΤΑΛΛΕΙΟΛΟΓΟΙ</t>
  </si>
  <si>
    <t>ΜΗΧ. ΚΛΩΣΤΟΫΦΑΝΤΟΥΡΓΙΑΣ</t>
  </si>
  <si>
    <t>ΠΕ13</t>
  </si>
  <si>
    <t>ΝΟΜΙΚΗΣ-ΠΟΛΙΤ. ΕΠΙΣΤΗΜΩΝ</t>
  </si>
  <si>
    <t>ΠΕ14</t>
  </si>
  <si>
    <t>ΙΑΤΡΟΙ-ΟΔΟΝΤΙΑΤΡΟΙ-ΦΑΡΜΑΚΟΠΟΙΟΙ-ΝΟΣΗΛΕΥΤΕΣ</t>
  </si>
  <si>
    <t>ΠΕ18</t>
  </si>
  <si>
    <t>ΟΔΟΝΤΟΤΕΧΝΙΚΗΣ</t>
  </si>
  <si>
    <t>ΠΕ32</t>
  </si>
  <si>
    <t>ΘΕΑΤΡΙΚΩΝ ΣΠΟΥΔΩΝ</t>
  </si>
  <si>
    <t>ΓΕΩΠΟΝΟΙ-ΔΑΣΟΛΟΓΙΑΣ &amp; ΦΥΣ.ΠΕΡ/ΝΤΟΣ</t>
  </si>
  <si>
    <t>ΠΕ33</t>
  </si>
  <si>
    <t>ΜΕΘΟΔΟΛΟΓΙΑΣ ΙΣΤΟΡΙΑΣ ΚΑΙ ΘΕΩΡΙΑΣ ΤΗΣ ΕΠΙΣΤΗΜΗΣ (ΜΙΘΕ)</t>
  </si>
  <si>
    <t>ΠΕ15</t>
  </si>
  <si>
    <t>ΟΙΚΙΑΚΗΣ ΟΙΚΟΝΟΜΙΑΣ</t>
  </si>
  <si>
    <t>ΠΕ16 ΤΕ16</t>
  </si>
  <si>
    <t>ΜΟΥΣΙΚΗΣ</t>
  </si>
  <si>
    <t>ΠΕ17</t>
  </si>
  <si>
    <t>ΠΟΛΙΤΙΚΟΙ-ΤΟΠΟΓΡΑΦΟΙ ΑΣΕΤΕΜ-ΤΕΙ-ΚΑΤΕΕ</t>
  </si>
  <si>
    <t>ΜΗΧ/ΛΟΓΟΙ-ΝΑΥΤ.ΕΜΠ.Ν. ΑΣΕΤΕΜ-ΤΕΙ-ΚΑΤΕΕ-ΤΕΧΝΟΛΟΓΟΙ ΕΝΕΡΓΕΙΑΚΗΣ ΤΕΧΝΙΚΗΣ (ΜΕ ΚΑΤΕΥΘΥΝΣΗ ΕΝΕΡΓΕΙΑΚΟΥ ΜΗΧΑΝΟΛΟΓΟΥ)-ΤΕΧΝΟΛΟΓΟΙ ΠΕΤΡΕΛΑΙΟΥ &amp; ΦΥΣ. ΑΕΡΙΟΥ</t>
  </si>
  <si>
    <t>ΗΛΕΚΤΡΟΛΟΓΟΙ-ΗΛΕΚΤΡΟΥΡΓΟΙ-ΜΗΧΑΝΟΥΡΓΟΙ ΑΣΕΤΕΜ-ΤΕΙ-ΚΑΤΕΕ-ΤΕΧΝΟΛΟΓΟΙ ΕΝΕΡΓΕΙΑΚΗΣ ΤΕΧΝΙΚΗΣ (ΜΕ ΚΑΤΕΥΘΥΝΣΗ ΕΝΕΡΓΕΙΑΚΟΥ ΗΛΕΚΤΡΟΛΟΓΟΥ)</t>
  </si>
  <si>
    <t>ΗΛΕΚΡΟΝΙΚΟΙ ΑΣΕΤΕΜ-ΤΕΙ-ΚΑΤΕΕ-ΤΕΧΝΟΛΟΓΟΙ ΙΑΤΡΙΚΩΝ ΟΡΓΑΝΩΝ</t>
  </si>
  <si>
    <t>ΕΠΙΣΚΕΠΤΕΣ ΥΓΕΙΑΣ</t>
  </si>
  <si>
    <t xml:space="preserve">ΓΡΑΦΙΚΩΝ ΤΕΧΝΩΝ-ΓΡΑΦΙΣΤΙΚΗΣ-ΔΙΑΚΟΣΜΗΤΙΚΗΣ-ΣΥΝΤΗΡΗΤΕΣ ΕΡΓ. ΤΕΧΝΗΣ &amp; ΑΡΧ. ΕΥΡΗΜΑΤΩΝ </t>
  </si>
  <si>
    <t>ΔΙΟΙΚΗΣΗΣ ΕΠΙΧΕΙΡΗΣΕΩΝ-ΛΟΓΙΣΤΙΚΗΣ-ΤΟΥΡΙΣΤΙΚΩΝ ΕΠΙΧΕΙΡΗΣΕΩΝ-ΕΜΠΟΡΙΑΣ ΚΑΙ ΔΙΑΦΗΜΙΣΗΣ (MARKETING)</t>
  </si>
  <si>
    <t>ΑΙΣΘΗΤΙΚΗΣ</t>
  </si>
  <si>
    <t xml:space="preserve">ΙΑΤΡΙΚΩΝ ΕΡΓΑΣΤΗΡΙΩΝ </t>
  </si>
  <si>
    <t>ΚΟΙΝΩΝΙΚΗΣ ΕΡΓΑΣΙΑΣ</t>
  </si>
  <si>
    <t>ΝΟΣΗΛΕΥΤΙΚΗΣ-ΜΑΙΕΥΤΙΚΗΣ</t>
  </si>
  <si>
    <t>ΔΡΑΜΑΤΙΚΗΣ ΤΕΧΝΗΣ</t>
  </si>
  <si>
    <t>ΦΥΤΙΚΗΣ ΠΑΡΑΓΩΓΗΣ-ΖΩΙΚΗΣ ΠΑΡΑΓΩΓΗΣ-ΙΧΘΥΟΚΟΜΙΑΣ-ΑΛΙΕΙΑΣ-ΓΕΩΡΓ.ΜΗΧΑΝΩΝ &amp; ΑΡΔΕΥΣΕΩΝ - ΔΑΣΟΠΟΝΙΑΣ-ΔΙΟΙΚΗΣΗΣ ΓΕΩΡΓ. ΕΚΜΕΤΑΛ-ΘΕΡΜΟΚΗΠ. ΚΑΛΛΙΕΡΓΕΙΩΝ &amp; ΑΝΘ/ΜΙΑΣ</t>
  </si>
  <si>
    <t>ΚΟΠΤΙΚΗΣ-ΡΑΠΤΙΚΗΣ</t>
  </si>
  <si>
    <t>ΤΕ01</t>
  </si>
  <si>
    <t>ΧΗΜΙΚΟΙ ΕΡΓΑΣΤΗΡΙΩΝ-ΜΕΤΑΛΛΕΙΟΛΟΓΟΙ</t>
  </si>
  <si>
    <t>ΚΟΜΜΩΤΙΚΗΣ</t>
  </si>
  <si>
    <t>ΟΧΗΜΑΤΩΝ ΤΕΙ</t>
  </si>
  <si>
    <t xml:space="preserve">ΠΕ18 </t>
  </si>
  <si>
    <t>ΣΤΑΤΙΣΤΙΚΗΣ</t>
  </si>
  <si>
    <t>ΚΛΩΣΤΟΫΦΑΝΤΟΥΡΓΙΑΣ</t>
  </si>
  <si>
    <t>ΡΑΔΙΟΛΟΓΙΑΣ-ΑΚΤΙΝΟΛΟΓΙΑΣ</t>
  </si>
  <si>
    <t>ΜΕΤΑΛΛΕΙΟΛΟΓΟΙ-ΤΕΧΝΟΛΟΓΟΙ ΟΡΥΧΕΙΩΝ-ΤΕΧΝ.ΓΕΩΤΕΧΝΟΛΟΓΙΑΣ &amp; ΠΕΡΙΒΑΛΛΟΝΤΟΣ</t>
  </si>
  <si>
    <t>ΝΑΥΤ.ΜΑΘ.(ΠΛΟΙΑΡΧΟΙ)</t>
  </si>
  <si>
    <t>ΕΡΓΑΣΙΟΘΕΡΑΠΕΙΑΣ- ΦΥΣΙΟΘΕΡΑΠΕΙΑΣ</t>
  </si>
  <si>
    <t>ΔΙΑΚΟΣΜΗΤΙΚΗΣ-ΓΡΑΦΙΚΩΝ ΤΕΧΝΩΝ-ΨΗΦΙΔΟΓΡΑΦΟΙ-ΥΑΛΟΓΡΑΦΟΙ-ΣΥΝΤΗΡΗΤΕΣ ΕΡΓΩΝ ΤΕΧΝΗΣ</t>
  </si>
  <si>
    <t>ΦΩΤΟΓΡΑΦΙΑΣ</t>
  </si>
  <si>
    <t>ΑΡΓΥΡΟΧΡΥΣΟΧΟΪΑΣ</t>
  </si>
  <si>
    <t>ΜΗΧΑΝ. ΕΜΠΟΡ. ΝΑΥΤΙΚΟΥ</t>
  </si>
  <si>
    <t>ΜΗΧΑΝΟΣΥΝΘ. ΑΕΡΟΣΚΑΦΩΝ</t>
  </si>
  <si>
    <t>ΒΡΕΦΟΝΗΠΙΟΚΟΜΟΙ</t>
  </si>
  <si>
    <t>ΤΕΧΝΟΛΟΓΟΙ ΤΡΟΦΙΜΩΝ ΚΑΙ ΔΙΑΤΡΟΦΗΣ-ΟΙΝΟΛΟΓΙΑΣ &amp; ΤΕΧΝ. ΠΟΤΩΝ</t>
  </si>
  <si>
    <t>ΔΗΜΟΣΙΑΣ ΥΓΙΕΙΝΗΣ</t>
  </si>
  <si>
    <t>ΚΕΡΑΜΙΚΗΣ</t>
  </si>
  <si>
    <t>ΠΛΗΡΟΦΟΡΙΚΗΣ ΑΕΙ-ΤΕΙ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</si>
  <si>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</si>
  <si>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</si>
  <si>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</si>
  <si>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</si>
  <si>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</si>
  <si>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</si>
  <si>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ΥΠΑΛΛΗΛΟΙ ΓΡΑΦΕΙΟΥ</t>
  </si>
  <si>
    <t>ΥΠΑΛΛΗΛΟΙ ΛΟΓΙΣΤΗΡΙΟΥ</t>
  </si>
  <si>
    <t>ΠΡΟΓΡΑΜΜΑΤΙΣΤΕΣ Η/Υ</t>
  </si>
  <si>
    <t>ΔΕ01</t>
  </si>
  <si>
    <t>ΩΡΟΛΟΓΟΠΟΙΙΑΣ</t>
  </si>
  <si>
    <t>ΜΗΧΑΝΟΣΥΝΘΕΤΕΣ ΑΕΡΟΣΚΑΦΩΝ</t>
  </si>
  <si>
    <t>ΒΟΗΘΟΙ ΠΑΙΔΟΚΟΜΟΙ - ΒΡΕΦΟΚΟΜΟΙ</t>
  </si>
  <si>
    <t>ΧΕΙΡΙΣΤΕΣ ΙΑΤΡΙΚΩΝ ΣΥΣΚΕΥΩΝ (ΒΟΗΘΟΙ ΑΚΤΙΝΟΛΟΓΟΙ)</t>
  </si>
  <si>
    <t>ΑΝΘΟΚΟΜΙΑΣ &amp; ΚΗΠΟΤΕΧΝΙΑΣ</t>
  </si>
  <si>
    <t>ΦΥΤΙΚΗΣ ΠΑΡΑΓΩΓΗΣ</t>
  </si>
  <si>
    <t>ΖΩΙΚΗΣ ΠΑΡΑΓΩΓΗΣ</t>
  </si>
  <si>
    <t>ΓΕΩΡΓΙΚΩΝ ΜΗΧΑΝΗΜΑΤΩΝ</t>
  </si>
  <si>
    <t>ΑΓΡΟΤΙΚΩΝ ΣΥΝΕΤΑΙΡΙΣΜΩΝ &amp; ΕΚΜΕΤΑΛΛΕΥΣΕΩΝ</t>
  </si>
  <si>
    <t>TE01</t>
  </si>
  <si>
    <t>ΒΟΗΘ.ΙΑΤΡ. &amp; ΒΙΟΛΟΓ. ΕΡΓΑΣΤHΡΙΩΝ</t>
  </si>
  <si>
    <t>ΗΛΕΚΤΡΟΤΕΧΝΙΤΕΣ</t>
  </si>
  <si>
    <t>ΜΗΧΑΝΟΤΕΧΝΙΤΕΣ</t>
  </si>
  <si>
    <t>ΟΙΚΟΔΟΜΟΙ</t>
  </si>
  <si>
    <t>ΗΛΕΚΤΡΟΣΥΓΚΟΛΛΗΤΕΣ</t>
  </si>
  <si>
    <t>ΒΟΗΘΟΙ ΧΗΜΙΚΟΥ</t>
  </si>
  <si>
    <t>ΤΕΧΝΙΤΕΣ ΑΥΤΟΚΙΝΗΤΩΝ</t>
  </si>
  <si>
    <t>ΤΕΧΝΙΤΕΣ ΨΥΞΕΩΣ (ΨΥΚΤΙΚΟΙ)</t>
  </si>
  <si>
    <t>ΥΔΡΑΥΛΙΚΟΙ</t>
  </si>
  <si>
    <t>ΞΥΛΟΥΡΓΟΙ</t>
  </si>
  <si>
    <t>ΚΟΠΤΙΚΗΣ ΡΑΠΤΙΚΗΣ</t>
  </si>
  <si>
    <t>ΤΕΧΝ. ΑΜΑΞΩΜΑΤΩΝ</t>
  </si>
  <si>
    <t>ΕΜΠΕΙΡ. ΜΗΧΑΝΟΛΟΓΟΙ</t>
  </si>
  <si>
    <t>ΕΜΠΕΙΡ. ΗΛΕΚΤΡΟΛΟΓΟΙ</t>
  </si>
  <si>
    <t>ΠΕ04.01</t>
  </si>
  <si>
    <t>ΦΥΣΙΚΟΙ</t>
  </si>
  <si>
    <t>ΠΕ04.02</t>
  </si>
  <si>
    <t>ΧΗΜΙΚΟΙ</t>
  </si>
  <si>
    <t>ΠΕ04.03</t>
  </si>
  <si>
    <t>ΦΥΣΙΟΓΝΩΣΤΕΣ</t>
  </si>
  <si>
    <t>ΠΕ04.04</t>
  </si>
  <si>
    <t>ΒΙΟΛΟΓΟΙ</t>
  </si>
  <si>
    <t>ΠΕ04.05</t>
  </si>
  <si>
    <t>ΓΕΩΛΟΓΟΙ</t>
  </si>
  <si>
    <t>ΠΕ34</t>
  </si>
  <si>
    <t>ΙΤΑΛΙΚΗΣ</t>
  </si>
  <si>
    <t>Σύνολα:</t>
  </si>
  <si>
    <t>ΠΕ19-20</t>
  </si>
  <si>
    <t xml:space="preserve">21/26  </t>
  </si>
  <si>
    <t>22 /28</t>
  </si>
  <si>
    <t>Τμήματα με 13 έως 17 μαθ.</t>
  </si>
  <si>
    <t>Μεγάλο τμ. &gt;=17 μαθητών</t>
  </si>
  <si>
    <t>ΜΕ ΑΡΙΘΜΟ ΜΑΘΗΤΩΝ &lt;=12</t>
  </si>
  <si>
    <t>ΜΕ ΑΡΙΘΜΟ ΜΑΘΗΤΩΝ &gt;12</t>
  </si>
  <si>
    <t>ΔΙΔΑΚΤΙΚΕΣ ΩΡΕΣ ΤΜΗΜΑΤΟΣ</t>
  </si>
  <si>
    <t>Σχέδιο πάντα 1 καθηγητής</t>
  </si>
  <si>
    <t>ΤΑΞΗ</t>
  </si>
  <si>
    <t>ΩΡΕΣ ΔΙΔΑΣΚΑΛΙΑΣ</t>
  </si>
  <si>
    <t>ΜΙΚΡΟΥ ΤΜΗΜΑΤΟΣ</t>
  </si>
  <si>
    <t>ΜΕΓΑΛΟΥ ΤΜΗΜΑΤΟΣ</t>
  </si>
  <si>
    <t>ΔΙΑΦΟΡΑ ΩΡΩΝ ΛΟΓΩ ΣΧΕΔΙΟΥ</t>
  </si>
  <si>
    <t>Α/Α</t>
  </si>
  <si>
    <t>ΠΡΟΒΛΕΠΟΜΕΝΕΣ ΩΡΕΣ ΔΙΔΑΣΚΑΛΙΑΣ</t>
  </si>
  <si>
    <t>ΑΡΙΘΜΟΣ ΚΑΘΗΓΗΤΩΝ</t>
  </si>
  <si>
    <t>ΜΕΙΩΣΗ *</t>
  </si>
  <si>
    <t>ΣΥΝΟΛΙΚΟ ΩΡΑΡΙΟ ΚΑΘΗΓΗΤΩΝ</t>
  </si>
  <si>
    <t>ΑΡΙΘΜΟΣ ΤΜΗΜΑΤΩΝ</t>
  </si>
  <si>
    <t>ΩΡΕΣ</t>
  </si>
  <si>
    <t>Αρ. ΜΑΘΤΩΝ</t>
  </si>
  <si>
    <t>Ηλεκτρολογικός</t>
  </si>
  <si>
    <t>Δ</t>
  </si>
  <si>
    <t>Σύνολα Δ</t>
  </si>
  <si>
    <t>ΣΧΕΔΙΑΣΜΟΣ ΕΣΩΤΕΡΙΚΩΝ ΧΩΡΩΝ</t>
  </si>
  <si>
    <t>ΕΠΙΠΛΟΠΟΙΪΑΣ</t>
  </si>
  <si>
    <t>ΚΕΡΑΜΙΚΗΣ - ΠΗΛΟΠΛΑΣΤΙΚΗΣ</t>
  </si>
  <si>
    <t>ΨΗΦΙΔΟΓΡΑΦΙΑΣ - ΥΑΛΟΓΡΑΦΙΑΣ</t>
  </si>
  <si>
    <t>ΣΥΝΤΗΡΗΣΗΣ ΕΡΓΩΝ ΤΕΧΝΗΣ - ΑΠΟΚΑΤΑΣΤΑΣΗΣ</t>
  </si>
  <si>
    <t>ΣΧΕΔΙΑΣΗΣ ΚΑΙ ΠΑΡΑΓΩΓΗΣ ΕΝΔΥΜΑΤΟΣ</t>
  </si>
  <si>
    <t>ΦΥΤΟΤΕΧΝΙΚΩΝ ΕΠΙΧΕΙΡΗΣΕΩΝ - ΑΡΧΙΤΕΚΤΟΝΙΚΗ ΤΟΠΙΟΥ</t>
  </si>
  <si>
    <t>ΕΠΙΧΕΙΡΗΣΕΩΝ ΑΓΡΟΤΟΥΡΙΣΜΟΥ ΚΑΙ ΑΓΡΟΒΙΟΤΕΧΝΙΑΣ</t>
  </si>
  <si>
    <t xml:space="preserve">ΒΟΗΘΩΝ ΦΥΣΙΚΟΘΕΡΑΠΕΥΤΩΝ                             </t>
  </si>
  <si>
    <t xml:space="preserve">ΒΟΗΘΩΝ ΟΔΟΝΤΟΤΕΧΝΙΤΩΝ  </t>
  </si>
  <si>
    <t>ΒΟΗΘΩΝ ΑΚΤΙΝΟΛΟΓΙΚΩΝ ΕΡΓΑΣΤΗΡΙΩΝ</t>
  </si>
  <si>
    <t>ΒΟΗΘΩΝ ΦΑΡΜΑΚΕΙΩΝ</t>
  </si>
  <si>
    <t>ΑΙΣΘΗΤΙΚΗΣ ΤΕΧΝΗΣ</t>
  </si>
  <si>
    <t>ΚΟΜΜΩΤΙΚΗΣ ΤΕΧΝΗΣ</t>
  </si>
  <si>
    <t>ΑΜΑΞΩΜΑΤΩΝ</t>
  </si>
  <si>
    <t>ΘΕΡΜΟΫΔΡΑΥΛΙΚΩΝ ΕΓΚΑΤΑΣΤΑΣΕΩΝ &amp; ΣΥΝΤΗΡΗΤΩΝ ΚΕΝΤΡΙΚΗΣ ΘΕΡΜΑΝΣΗΣ</t>
  </si>
  <si>
    <t xml:space="preserve">ΜΗΧΑΝΟΣΥΝΘΕΤΩΝ ΑΕΡΟΣΚΑΦΩΝ    </t>
  </si>
  <si>
    <t>ΕΡΓΑΛΕΙΟΜΗΧΑΝΩΝ-CNC</t>
  </si>
  <si>
    <t>ΚΤΙΡΙΑΚΩΝ ΕΡΓΩΝ</t>
  </si>
  <si>
    <t xml:space="preserve">ΤΕΧΝΙΤΩΝ ΗΛΕΚΤΡΟΛΟΓΙΚΩΝ ΕΡΓΑΣΙΩΝ </t>
  </si>
  <si>
    <t>ΖΩΟΤΕΧΝΙΑΣ</t>
  </si>
  <si>
    <t>ΑΓΡΟΤΙΚΩΝ ΜΗΧΑΝΗΜΑΤΩΝ</t>
  </si>
  <si>
    <t>ΧΗΜΙΚΩΝ ΕΡΓΑΣΤΗΡΙΩΝ ΚΑΙ ΠΟΙΟΤΙΚΟΥ ΕΛΕΓΧΟΥ ΥΛΙΚΩΝ</t>
  </si>
  <si>
    <t>ΤΕΧΝΙΤΩΝ ΑΕΡΙΩΝ ΚΑΥΣΙΜΩΝ (ΦΥΣΙΚΟΥ ΑΕΡΙΟΥ)</t>
  </si>
  <si>
    <t>ΞΥΛΟΓΛΥΠΤΙΚΗΣ – ΔΙΑΚΟΣΜΗΤΙΚΗΣ ΕΠΙΠΛΟΥ</t>
  </si>
  <si>
    <t>ΑΜΠΕΛΟΥΡΓΙΑΣ - ΟΙΝΟΤΕΧΝΙΑΣ</t>
  </si>
  <si>
    <t>ΘΕΡΜΟΚΗΠΙΑΚΩΝ ΚΑΤΑΣΚΕΥΩΝ ΚΑΙ ΚΑΛΛΙΕΡΓΕΙΩΝ</t>
  </si>
  <si>
    <t>ΔΕΝΔΡΟΚΟΜΙΑΣ</t>
  </si>
  <si>
    <t>ΓΑΛΑΚΤΟΚΟΜΙΑΣ - ΤΥΡΟΚΟΜΙΑΣ</t>
  </si>
  <si>
    <t>Σύνολα Α</t>
  </si>
  <si>
    <t>ΠΕ</t>
  </si>
  <si>
    <t>Σχ. Μονάδα ???</t>
  </si>
  <si>
    <t>*Ωρες συμπλήρ.</t>
  </si>
  <si>
    <t>ΠΛΕΟΝ-ΕΛΕΙΜ ΚΑΘΗΓ.ΗΤΩΝ</t>
  </si>
  <si>
    <t xml:space="preserve">Σχόλια / Σχολείο  Συμπλήρωσης </t>
  </si>
  <si>
    <t>Διαφορά από φύλλο "ΚενάΠλεον."</t>
  </si>
  <si>
    <t>σχολείο ???</t>
  </si>
  <si>
    <t>Εσπερινό ΕΠΑΛ</t>
  </si>
  <si>
    <t>ΕΠΑΣ ΤΡΙΚΑΛΩΝ</t>
  </si>
  <si>
    <t>ΔΙΔΑΚΤΙΚΕΣ ΩΡΕΣ ΤΜ.</t>
  </si>
  <si>
    <t>ΩΡΕΣ ΔΙΔΑΣΚ.</t>
  </si>
  <si>
    <t>ΑΡΙΘΜΟΣ ΤΜΗΜ.</t>
  </si>
  <si>
    <t>ΠΛΕΟΝΑΣΜΑ - ΕΛΕΙΜΜΑ ΩΡΩΝ</t>
  </si>
  <si>
    <t>Μαθήματα Ειδικοτήτων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</si>
</sst>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2"/>
    </font>
    <font>
      <sz val="8"/>
      <name val="Arial Greek"/>
      <family val="2"/>
    </font>
    <font>
      <b/>
      <sz val="10"/>
      <name val="Arial Greek"/>
      <family val="0"/>
    </font>
    <font>
      <sz val="12"/>
      <name val="Arial"/>
      <family val="2"/>
    </font>
    <font>
      <b/>
      <sz val="12"/>
      <name val="Arial Greek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 Greek"/>
      <family val="0"/>
    </font>
    <font>
      <b/>
      <sz val="11"/>
      <color indexed="10"/>
      <name val="Calibri"/>
      <family val="2"/>
    </font>
    <font>
      <sz val="10"/>
      <color indexed="60"/>
      <name val="Arial Greek"/>
      <family val="2"/>
    </font>
    <font>
      <sz val="8"/>
      <color indexed="60"/>
      <name val="Arial Gree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60"/>
      <name val="Arial Greek"/>
      <family val="0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303"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33" borderId="12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left" textRotation="90" wrapText="1"/>
      <protection/>
    </xf>
    <xf numFmtId="0" fontId="13" fillId="0" borderId="14" xfId="0" applyFont="1" applyFill="1" applyBorder="1" applyAlignment="1" applyProtection="1">
      <alignment horizont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textRotation="90" wrapText="1"/>
      <protection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textRotation="90" wrapText="1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0" fillId="0" borderId="31" xfId="0" applyFont="1" applyFill="1" applyBorder="1" applyAlignment="1" applyProtection="1">
      <alignment horizontal="left" textRotation="90" wrapText="1"/>
      <protection/>
    </xf>
    <xf numFmtId="0" fontId="13" fillId="0" borderId="32" xfId="0" applyFont="1" applyFill="1" applyBorder="1" applyAlignment="1" applyProtection="1">
      <alignment horizontal="center" textRotation="90" wrapText="1" readingOrder="2"/>
      <protection/>
    </xf>
    <xf numFmtId="0" fontId="0" fillId="0" borderId="13" xfId="0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0" fontId="2" fillId="36" borderId="34" xfId="0" applyFont="1" applyFill="1" applyBorder="1" applyAlignment="1" applyProtection="1">
      <alignment horizontal="center" vertical="center"/>
      <protection locked="0"/>
    </xf>
    <xf numFmtId="0" fontId="2" fillId="37" borderId="15" xfId="0" applyFont="1" applyFill="1" applyBorder="1" applyAlignment="1" applyProtection="1">
      <alignment horizontal="center" vertical="center" wrapText="1"/>
      <protection locked="0"/>
    </xf>
    <xf numFmtId="0" fontId="2" fillId="37" borderId="16" xfId="0" applyFont="1" applyFill="1" applyBorder="1" applyAlignment="1" applyProtection="1">
      <alignment horizontal="center" vertical="center" wrapText="1"/>
      <protection locked="0"/>
    </xf>
    <xf numFmtId="0" fontId="2" fillId="37" borderId="33" xfId="0" applyFont="1" applyFill="1" applyBorder="1" applyAlignment="1" applyProtection="1">
      <alignment horizontal="center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6" borderId="3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vertical="center" wrapText="1"/>
      <protection/>
    </xf>
    <xf numFmtId="0" fontId="2" fillId="36" borderId="37" xfId="0" applyFont="1" applyFill="1" applyBorder="1" applyAlignment="1" applyProtection="1">
      <alignment horizontal="center" vertical="center"/>
      <protection locked="0"/>
    </xf>
    <xf numFmtId="0" fontId="2" fillId="37" borderId="20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37" borderId="36" xfId="0" applyFont="1" applyFill="1" applyBorder="1" applyAlignment="1" applyProtection="1">
      <alignment horizontal="center" vertical="center" wrapText="1"/>
      <protection locked="0"/>
    </xf>
    <xf numFmtId="0" fontId="2" fillId="36" borderId="20" xfId="0" applyFont="1" applyFill="1" applyBorder="1" applyAlignment="1" applyProtection="1">
      <alignment horizontal="center" vertical="center" wrapText="1"/>
      <protection locked="0"/>
    </xf>
    <xf numFmtId="0" fontId="2" fillId="36" borderId="36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/>
    </xf>
    <xf numFmtId="0" fontId="2" fillId="0" borderId="36" xfId="0" applyFont="1" applyBorder="1" applyAlignment="1" applyProtection="1">
      <alignment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 locked="0"/>
    </xf>
    <xf numFmtId="0" fontId="4" fillId="36" borderId="37" xfId="0" applyFont="1" applyFill="1" applyBorder="1" applyAlignment="1" applyProtection="1">
      <alignment horizontal="center" vertical="center"/>
      <protection locked="0"/>
    </xf>
    <xf numFmtId="0" fontId="2" fillId="37" borderId="40" xfId="0" applyFont="1" applyFill="1" applyBorder="1" applyAlignment="1" applyProtection="1">
      <alignment horizontal="center" vertical="center" wrapText="1"/>
      <protection locked="0"/>
    </xf>
    <xf numFmtId="0" fontId="2" fillId="37" borderId="3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vertical="center" wrapText="1"/>
      <protection/>
    </xf>
    <xf numFmtId="0" fontId="17" fillId="36" borderId="37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37" borderId="28" xfId="0" applyFont="1" applyFill="1" applyBorder="1" applyAlignment="1" applyProtection="1">
      <alignment horizontal="center" vertical="center" wrapText="1"/>
      <protection locked="0"/>
    </xf>
    <xf numFmtId="0" fontId="11" fillId="37" borderId="36" xfId="0" applyFont="1" applyFill="1" applyBorder="1" applyAlignment="1" applyProtection="1">
      <alignment horizontal="center" vertical="center" wrapText="1"/>
      <protection locked="0"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36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37" borderId="28" xfId="0" applyFont="1" applyFill="1" applyBorder="1" applyAlignment="1" applyProtection="1">
      <alignment horizontal="center" vertical="center"/>
      <protection locked="0"/>
    </xf>
    <xf numFmtId="0" fontId="11" fillId="37" borderId="36" xfId="0" applyFont="1" applyFill="1" applyBorder="1" applyAlignment="1" applyProtection="1">
      <alignment horizontal="center" vertical="center"/>
      <protection locked="0"/>
    </xf>
    <xf numFmtId="0" fontId="11" fillId="36" borderId="20" xfId="0" applyFont="1" applyFill="1" applyBorder="1" applyAlignment="1" applyProtection="1">
      <alignment horizontal="center" vertical="center"/>
      <protection locked="0"/>
    </xf>
    <xf numFmtId="0" fontId="11" fillId="36" borderId="36" xfId="0" applyFont="1" applyFill="1" applyBorder="1" applyAlignment="1" applyProtection="1">
      <alignment horizontal="center" vertical="center"/>
      <protection locked="0"/>
    </xf>
    <xf numFmtId="0" fontId="2" fillId="37" borderId="38" xfId="0" applyFont="1" applyFill="1" applyBorder="1" applyAlignment="1" applyProtection="1">
      <alignment horizontal="center" vertical="center"/>
      <protection locked="0"/>
    </xf>
    <xf numFmtId="0" fontId="2" fillId="37" borderId="13" xfId="0" applyFont="1" applyFill="1" applyBorder="1" applyAlignment="1" applyProtection="1">
      <alignment horizontal="center" vertical="center"/>
      <protection locked="0"/>
    </xf>
    <xf numFmtId="0" fontId="2" fillId="37" borderId="12" xfId="0" applyFont="1" applyFill="1" applyBorder="1" applyAlignment="1" applyProtection="1">
      <alignment horizontal="center" vertical="center"/>
      <protection locked="0"/>
    </xf>
    <xf numFmtId="0" fontId="2" fillId="37" borderId="36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0" fontId="2" fillId="37" borderId="2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37" borderId="17" xfId="0" applyFont="1" applyFill="1" applyBorder="1" applyAlignment="1" applyProtection="1">
      <alignment horizontal="center" vertical="center"/>
      <protection locked="0"/>
    </xf>
    <xf numFmtId="0" fontId="2" fillId="37" borderId="18" xfId="0" applyFont="1" applyFill="1" applyBorder="1" applyAlignment="1" applyProtection="1">
      <alignment horizontal="center" vertical="center"/>
      <protection locked="0"/>
    </xf>
    <xf numFmtId="0" fontId="2" fillId="37" borderId="42" xfId="0" applyFont="1" applyFill="1" applyBorder="1" applyAlignment="1" applyProtection="1">
      <alignment horizontal="center" vertical="center"/>
      <protection locked="0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0" fontId="2" fillId="36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8" xfId="0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34" borderId="47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 locked="0"/>
    </xf>
    <xf numFmtId="0" fontId="8" fillId="37" borderId="12" xfId="0" applyFont="1" applyFill="1" applyBorder="1" applyAlignment="1" applyProtection="1">
      <alignment horizontal="center"/>
      <protection locked="0"/>
    </xf>
    <xf numFmtId="0" fontId="8" fillId="37" borderId="18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 vertical="center" textRotation="90" wrapText="1"/>
      <protection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37" borderId="12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7" borderId="12" xfId="0" applyFont="1" applyFill="1" applyBorder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1" fillId="0" borderId="38" xfId="0" applyFont="1" applyFill="1" applyBorder="1" applyAlignment="1" applyProtection="1">
      <alignment horizontal="center"/>
      <protection/>
    </xf>
    <xf numFmtId="0" fontId="21" fillId="34" borderId="13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/>
    </xf>
    <xf numFmtId="0" fontId="21" fillId="34" borderId="56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/>
      <protection/>
    </xf>
    <xf numFmtId="0" fontId="21" fillId="34" borderId="12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/>
      <protection/>
    </xf>
    <xf numFmtId="0" fontId="21" fillId="34" borderId="23" xfId="0" applyFont="1" applyFill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/>
    </xf>
    <xf numFmtId="0" fontId="21" fillId="34" borderId="18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/>
    </xf>
    <xf numFmtId="0" fontId="13" fillId="0" borderId="57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/>
      <protection locked="0"/>
    </xf>
    <xf numFmtId="0" fontId="21" fillId="0" borderId="49" xfId="0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31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8" fillId="37" borderId="11" xfId="0" applyFont="1" applyFill="1" applyBorder="1" applyAlignment="1" applyProtection="1">
      <alignment horizontal="center"/>
      <protection locked="0"/>
    </xf>
    <xf numFmtId="0" fontId="8" fillId="37" borderId="28" xfId="0" applyFont="1" applyFill="1" applyBorder="1" applyAlignment="1" applyProtection="1">
      <alignment horizontal="center"/>
      <protection locked="0"/>
    </xf>
    <xf numFmtId="0" fontId="8" fillId="37" borderId="29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 textRotation="90" wrapText="1"/>
      <protection/>
    </xf>
    <xf numFmtId="0" fontId="13" fillId="0" borderId="22" xfId="0" applyFont="1" applyFill="1" applyBorder="1" applyAlignment="1" applyProtection="1">
      <alignment horizontal="center" textRotation="90" wrapText="1"/>
      <protection/>
    </xf>
    <xf numFmtId="0" fontId="13" fillId="0" borderId="14" xfId="0" applyFont="1" applyBorder="1" applyAlignment="1" applyProtection="1">
      <alignment horizontal="center"/>
      <protection/>
    </xf>
    <xf numFmtId="0" fontId="16" fillId="37" borderId="1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 textRotation="90" wrapText="1"/>
      <protection/>
    </xf>
    <xf numFmtId="0" fontId="7" fillId="0" borderId="39" xfId="0" applyFont="1" applyFill="1" applyBorder="1" applyAlignment="1" applyProtection="1">
      <alignment horizontal="right"/>
      <protection/>
    </xf>
    <xf numFmtId="0" fontId="7" fillId="0" borderId="37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37" borderId="14" xfId="0" applyFont="1" applyFill="1" applyBorder="1" applyAlignment="1" applyProtection="1">
      <alignment horizontal="center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right"/>
      <protection/>
    </xf>
    <xf numFmtId="0" fontId="0" fillId="0" borderId="58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5" fillId="37" borderId="26" xfId="0" applyFont="1" applyFill="1" applyBorder="1" applyAlignment="1" applyProtection="1">
      <alignment horizontal="center" vertical="center"/>
      <protection locked="0"/>
    </xf>
    <xf numFmtId="0" fontId="15" fillId="37" borderId="44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right"/>
      <protection/>
    </xf>
    <xf numFmtId="0" fontId="7" fillId="0" borderId="62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right"/>
      <protection/>
    </xf>
    <xf numFmtId="0" fontId="7" fillId="0" borderId="63" xfId="0" applyFont="1" applyFill="1" applyBorder="1" applyAlignment="1" applyProtection="1">
      <alignment horizontal="right"/>
      <protection/>
    </xf>
    <xf numFmtId="0" fontId="7" fillId="0" borderId="34" xfId="0" applyFont="1" applyFill="1" applyBorder="1" applyAlignment="1" applyProtection="1">
      <alignment horizontal="right"/>
      <protection/>
    </xf>
    <xf numFmtId="0" fontId="7" fillId="38" borderId="1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 textRotation="90" wrapText="1"/>
      <protection/>
    </xf>
    <xf numFmtId="0" fontId="13" fillId="0" borderId="31" xfId="0" applyFont="1" applyFill="1" applyBorder="1" applyAlignment="1" applyProtection="1">
      <alignment horizontal="center" vertical="center" textRotation="90" wrapText="1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right"/>
      <protection/>
    </xf>
    <xf numFmtId="0" fontId="7" fillId="0" borderId="61" xfId="0" applyFont="1" applyFill="1" applyBorder="1" applyAlignment="1" applyProtection="1">
      <alignment horizontal="right"/>
      <protection/>
    </xf>
    <xf numFmtId="0" fontId="7" fillId="0" borderId="62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34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right"/>
      <protection/>
    </xf>
    <xf numFmtId="0" fontId="13" fillId="0" borderId="14" xfId="0" applyFont="1" applyFill="1" applyBorder="1" applyAlignment="1" applyProtection="1">
      <alignment horizontal="center" textRotation="90" wrapText="1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left"/>
      <protection/>
    </xf>
    <xf numFmtId="0" fontId="13" fillId="0" borderId="27" xfId="0" applyFont="1" applyFill="1" applyBorder="1" applyAlignment="1" applyProtection="1">
      <alignment horizontal="right"/>
      <protection/>
    </xf>
    <xf numFmtId="0" fontId="13" fillId="0" borderId="65" xfId="0" applyFont="1" applyFill="1" applyBorder="1" applyAlignment="1" applyProtection="1">
      <alignment horizontal="right"/>
      <protection/>
    </xf>
    <xf numFmtId="0" fontId="13" fillId="0" borderId="66" xfId="0" applyFont="1" applyFill="1" applyBorder="1" applyAlignment="1" applyProtection="1">
      <alignment horizontal="right"/>
      <protection/>
    </xf>
    <xf numFmtId="0" fontId="13" fillId="0" borderId="63" xfId="0" applyFont="1" applyFill="1" applyBorder="1" applyAlignment="1" applyProtection="1">
      <alignment horizontal="right"/>
      <protection/>
    </xf>
    <xf numFmtId="0" fontId="13" fillId="0" borderId="34" xfId="0" applyFont="1" applyFill="1" applyBorder="1" applyAlignment="1" applyProtection="1">
      <alignment horizontal="right"/>
      <protection/>
    </xf>
    <xf numFmtId="0" fontId="13" fillId="0" borderId="39" xfId="0" applyFont="1" applyFill="1" applyBorder="1" applyAlignment="1" applyProtection="1">
      <alignment horizontal="right"/>
      <protection/>
    </xf>
    <xf numFmtId="0" fontId="13" fillId="0" borderId="37" xfId="0" applyFont="1" applyFill="1" applyBorder="1" applyAlignment="1" applyProtection="1">
      <alignment horizontal="right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111</xdr:row>
      <xdr:rowOff>19050</xdr:rowOff>
    </xdr:from>
    <xdr:to>
      <xdr:col>13</xdr:col>
      <xdr:colOff>276225</xdr:colOff>
      <xdr:row>116</xdr:row>
      <xdr:rowOff>171450</xdr:rowOff>
    </xdr:to>
    <xdr:sp>
      <xdr:nvSpPr>
        <xdr:cNvPr id="1" name="1 - TextBox"/>
        <xdr:cNvSpPr txBox="1">
          <a:spLocks noChangeArrowheads="1"/>
        </xdr:cNvSpPr>
      </xdr:nvSpPr>
      <xdr:spPr>
        <a:xfrm>
          <a:off x="38100" y="27184350"/>
          <a:ext cx="63150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Συμπληρώνουμε μόνο έγχρωμα κελιά και δεν αλλάζουμε την δομή του φύλλου, επίσης συμπληρώνουμε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 φύλλο με τα τμήματα.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Καταχωρούμε τους οργανικά ανήκοντες που είναι στην διάθεση του σχολείου και όσους έχουν διατεθεί από το ΠΥΣΔΕ. Δεν καταχωρούμε  τους αποσπασθέντες σε άλλες υπηρεσίες ή σχολεία. Δεν καταχωρούμε  συναδέλφους  με μακροχρόνιες άδειες.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Μείωση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Ώρες μείωσης (θετικά) λόγω θέσης Δ/τη (ακόμα και όταν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δεν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ανήκει οργανικά), Υπ/τη, Υπ. εργαστηρίου  και τυχόν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ώρες χορωδίας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Την μείωση την καταχωρούμε ως αριθμό ωρών.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Ώρες  Συμπλήρωσης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(Νέα στήλη): Ώρες θετικά εάν ο καθηγητής ανήκει σε άλλο σχολείο και συμπληρώνει εδώ. Ώρες  αρνητικά όταν ανήκει εδώ και συμπληρώνει σε άλλο σχολείο (αναφέρεται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στον αρ. καθηγητών)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Το σχολείο αναφέρεται στα σχόλια.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">
      <pane ySplit="2" topLeftCell="A35" activePane="bottomLeft" state="frozen"/>
      <selection pane="topLeft" activeCell="A1" sqref="A1"/>
      <selection pane="bottomLeft" activeCell="D31" sqref="D31"/>
    </sheetView>
  </sheetViews>
  <sheetFormatPr defaultColWidth="9.140625" defaultRowHeight="15" customHeight="1"/>
  <cols>
    <col min="1" max="1" width="3.8515625" style="0" customWidth="1"/>
    <col min="2" max="2" width="8.00390625" style="0" customWidth="1"/>
    <col min="3" max="3" width="36.421875" style="6" customWidth="1"/>
    <col min="4" max="4" width="5.8515625" style="0" bestFit="1" customWidth="1"/>
    <col min="5" max="8" width="3.57421875" style="0" customWidth="1"/>
    <col min="9" max="9" width="3.8515625" style="0" customWidth="1"/>
    <col min="10" max="10" width="4.140625" style="0" customWidth="1"/>
    <col min="11" max="11" width="4.421875" style="0" customWidth="1"/>
    <col min="12" max="13" width="5.140625" style="0" customWidth="1"/>
    <col min="14" max="14" width="4.8515625" style="130" customWidth="1"/>
    <col min="15" max="15" width="36.7109375" style="63" customWidth="1"/>
    <col min="16" max="21" width="9.140625" style="63" customWidth="1"/>
  </cols>
  <sheetData>
    <row r="1" spans="1:15" ht="15" customHeight="1" thickBot="1">
      <c r="A1" s="229" t="s">
        <v>180</v>
      </c>
      <c r="B1" s="228" t="s">
        <v>221</v>
      </c>
      <c r="C1" s="227" t="s">
        <v>222</v>
      </c>
      <c r="D1" s="224" t="s">
        <v>181</v>
      </c>
      <c r="E1" s="226" t="s">
        <v>182</v>
      </c>
      <c r="F1" s="226"/>
      <c r="G1" s="226"/>
      <c r="H1" s="226"/>
      <c r="I1" s="226"/>
      <c r="J1" s="230" t="s">
        <v>186</v>
      </c>
      <c r="K1" s="231"/>
      <c r="L1" s="224" t="s">
        <v>184</v>
      </c>
      <c r="M1" s="224" t="s">
        <v>233</v>
      </c>
      <c r="N1" s="61">
        <v>18</v>
      </c>
      <c r="O1" s="62"/>
    </row>
    <row r="2" spans="1:15" ht="66.75" customHeight="1" thickBot="1">
      <c r="A2" s="229"/>
      <c r="B2" s="228"/>
      <c r="C2" s="227"/>
      <c r="D2" s="232"/>
      <c r="E2" s="22" t="s">
        <v>37</v>
      </c>
      <c r="F2" s="22" t="s">
        <v>38</v>
      </c>
      <c r="G2" s="22" t="s">
        <v>39</v>
      </c>
      <c r="H2" s="22" t="s">
        <v>167</v>
      </c>
      <c r="I2" s="22" t="s">
        <v>168</v>
      </c>
      <c r="J2" s="64" t="s">
        <v>223</v>
      </c>
      <c r="K2" s="55" t="s">
        <v>183</v>
      </c>
      <c r="L2" s="225"/>
      <c r="M2" s="225"/>
      <c r="N2" s="65" t="s">
        <v>224</v>
      </c>
      <c r="O2" s="66" t="s">
        <v>225</v>
      </c>
    </row>
    <row r="3" spans="1:15" ht="15" customHeight="1">
      <c r="A3" s="67">
        <v>1</v>
      </c>
      <c r="B3" s="68" t="s">
        <v>40</v>
      </c>
      <c r="C3" s="69" t="s">
        <v>41</v>
      </c>
      <c r="D3" s="70">
        <v>7</v>
      </c>
      <c r="E3" s="71">
        <v>1</v>
      </c>
      <c r="F3" s="72"/>
      <c r="G3" s="72"/>
      <c r="H3" s="72"/>
      <c r="I3" s="73"/>
      <c r="J3" s="74"/>
      <c r="K3" s="75"/>
      <c r="L3" s="76">
        <f>E3*16+F3*18+G3*19+H3*21+I3*22-K3+J3</f>
        <v>16</v>
      </c>
      <c r="M3" s="77">
        <f>-D3+L3</f>
        <v>9</v>
      </c>
      <c r="N3" s="78">
        <f aca="true" t="shared" si="0" ref="N3:N66">INT((M3+IF(M3&lt;0,2,-3))/$N$1+0.5)</f>
        <v>0</v>
      </c>
      <c r="O3" s="79"/>
    </row>
    <row r="4" spans="1:15" ht="15" customHeight="1">
      <c r="A4" s="80">
        <v>2</v>
      </c>
      <c r="B4" s="16" t="s">
        <v>42</v>
      </c>
      <c r="C4" s="81" t="s">
        <v>43</v>
      </c>
      <c r="D4" s="82">
        <v>47</v>
      </c>
      <c r="E4" s="83">
        <v>5</v>
      </c>
      <c r="F4" s="84"/>
      <c r="G4" s="84"/>
      <c r="H4" s="84"/>
      <c r="I4" s="85"/>
      <c r="J4" s="86"/>
      <c r="K4" s="87"/>
      <c r="L4" s="88">
        <f aca="true" t="shared" si="1" ref="L4:L67">E4*16+F4*18+G4*19+H4*21+I4*22-K4+J4</f>
        <v>80</v>
      </c>
      <c r="M4" s="21">
        <f aca="true" t="shared" si="2" ref="M4:M67">-D4+L4</f>
        <v>33</v>
      </c>
      <c r="N4" s="89">
        <f t="shared" si="0"/>
        <v>2</v>
      </c>
      <c r="O4" s="79"/>
    </row>
    <row r="5" spans="1:15" ht="15" customHeight="1">
      <c r="A5" s="80">
        <v>3</v>
      </c>
      <c r="B5" s="16" t="s">
        <v>44</v>
      </c>
      <c r="C5" s="81" t="s">
        <v>45</v>
      </c>
      <c r="D5" s="82">
        <v>51</v>
      </c>
      <c r="E5" s="83">
        <v>1</v>
      </c>
      <c r="F5" s="84">
        <v>1</v>
      </c>
      <c r="G5" s="84">
        <v>1</v>
      </c>
      <c r="H5" s="84"/>
      <c r="I5" s="85"/>
      <c r="J5" s="86"/>
      <c r="K5" s="87"/>
      <c r="L5" s="88">
        <f t="shared" si="1"/>
        <v>53</v>
      </c>
      <c r="M5" s="21">
        <f t="shared" si="2"/>
        <v>2</v>
      </c>
      <c r="N5" s="89">
        <f t="shared" si="0"/>
        <v>0</v>
      </c>
      <c r="O5" s="79"/>
    </row>
    <row r="6" spans="1:15" ht="15" customHeight="1">
      <c r="A6" s="80">
        <v>5</v>
      </c>
      <c r="B6" s="16" t="s">
        <v>46</v>
      </c>
      <c r="C6" s="81" t="s">
        <v>47</v>
      </c>
      <c r="D6" s="82"/>
      <c r="E6" s="83"/>
      <c r="F6" s="84"/>
      <c r="G6" s="84"/>
      <c r="H6" s="84"/>
      <c r="I6" s="85"/>
      <c r="J6" s="86"/>
      <c r="K6" s="87"/>
      <c r="L6" s="88">
        <f t="shared" si="1"/>
        <v>0</v>
      </c>
      <c r="M6" s="21">
        <f t="shared" si="2"/>
        <v>0</v>
      </c>
      <c r="N6" s="89">
        <f t="shared" si="0"/>
        <v>0</v>
      </c>
      <c r="O6" s="79"/>
    </row>
    <row r="7" spans="1:15" ht="15" customHeight="1">
      <c r="A7" s="80">
        <v>6</v>
      </c>
      <c r="B7" s="16" t="s">
        <v>48</v>
      </c>
      <c r="C7" s="81" t="s">
        <v>49</v>
      </c>
      <c r="D7" s="82">
        <v>16</v>
      </c>
      <c r="E7" s="83"/>
      <c r="F7" s="84">
        <v>1</v>
      </c>
      <c r="G7" s="84"/>
      <c r="H7" s="84"/>
      <c r="I7" s="85"/>
      <c r="J7" s="86"/>
      <c r="K7" s="87"/>
      <c r="L7" s="88">
        <f t="shared" si="1"/>
        <v>18</v>
      </c>
      <c r="M7" s="21">
        <f t="shared" si="2"/>
        <v>2</v>
      </c>
      <c r="N7" s="89">
        <f t="shared" si="0"/>
        <v>0</v>
      </c>
      <c r="O7" s="79"/>
    </row>
    <row r="8" spans="1:15" ht="15" customHeight="1">
      <c r="A8" s="80">
        <v>7</v>
      </c>
      <c r="B8" s="16" t="s">
        <v>50</v>
      </c>
      <c r="C8" s="81" t="s">
        <v>51</v>
      </c>
      <c r="D8" s="82"/>
      <c r="E8" s="83"/>
      <c r="F8" s="84"/>
      <c r="G8" s="84"/>
      <c r="H8" s="84"/>
      <c r="I8" s="85"/>
      <c r="J8" s="86"/>
      <c r="K8" s="87"/>
      <c r="L8" s="88">
        <f t="shared" si="1"/>
        <v>0</v>
      </c>
      <c r="M8" s="21">
        <f t="shared" si="2"/>
        <v>0</v>
      </c>
      <c r="N8" s="89">
        <f t="shared" si="0"/>
        <v>0</v>
      </c>
      <c r="O8" s="79"/>
    </row>
    <row r="9" spans="1:15" ht="15" customHeight="1">
      <c r="A9" s="80">
        <v>8</v>
      </c>
      <c r="B9" s="16" t="s">
        <v>52</v>
      </c>
      <c r="C9" s="81" t="s">
        <v>53</v>
      </c>
      <c r="D9" s="82"/>
      <c r="E9" s="83"/>
      <c r="F9" s="84"/>
      <c r="G9" s="84"/>
      <c r="H9" s="84"/>
      <c r="I9" s="85"/>
      <c r="J9" s="86"/>
      <c r="K9" s="87"/>
      <c r="L9" s="88">
        <f t="shared" si="1"/>
        <v>0</v>
      </c>
      <c r="M9" s="21">
        <f t="shared" si="2"/>
        <v>0</v>
      </c>
      <c r="N9" s="89">
        <f t="shared" si="0"/>
        <v>0</v>
      </c>
      <c r="O9" s="79"/>
    </row>
    <row r="10" spans="1:15" ht="15" customHeight="1">
      <c r="A10" s="80">
        <v>9</v>
      </c>
      <c r="B10" s="16" t="s">
        <v>54</v>
      </c>
      <c r="C10" s="81" t="s">
        <v>55</v>
      </c>
      <c r="D10" s="82">
        <v>16</v>
      </c>
      <c r="E10" s="83">
        <v>1</v>
      </c>
      <c r="F10" s="84"/>
      <c r="G10" s="84"/>
      <c r="H10" s="84"/>
      <c r="I10" s="85"/>
      <c r="J10" s="86"/>
      <c r="K10" s="87"/>
      <c r="L10" s="88">
        <f t="shared" si="1"/>
        <v>16</v>
      </c>
      <c r="M10" s="21">
        <f t="shared" si="2"/>
        <v>0</v>
      </c>
      <c r="N10" s="89">
        <f t="shared" si="0"/>
        <v>0</v>
      </c>
      <c r="O10" s="79"/>
    </row>
    <row r="11" spans="1:15" ht="15" customHeight="1">
      <c r="A11" s="80">
        <v>10</v>
      </c>
      <c r="B11" s="16" t="s">
        <v>56</v>
      </c>
      <c r="C11" s="81" t="s">
        <v>57</v>
      </c>
      <c r="D11" s="82"/>
      <c r="E11" s="83"/>
      <c r="F11" s="84"/>
      <c r="G11" s="84"/>
      <c r="H11" s="84"/>
      <c r="I11" s="85"/>
      <c r="J11" s="86"/>
      <c r="K11" s="87"/>
      <c r="L11" s="88">
        <f t="shared" si="1"/>
        <v>0</v>
      </c>
      <c r="M11" s="21">
        <f t="shared" si="2"/>
        <v>0</v>
      </c>
      <c r="N11" s="89">
        <f t="shared" si="0"/>
        <v>0</v>
      </c>
      <c r="O11" s="79"/>
    </row>
    <row r="12" spans="1:15" ht="15" customHeight="1">
      <c r="A12" s="80">
        <v>11</v>
      </c>
      <c r="B12" s="16" t="s">
        <v>58</v>
      </c>
      <c r="C12" s="81" t="s">
        <v>59</v>
      </c>
      <c r="D12" s="82">
        <v>3</v>
      </c>
      <c r="E12" s="83"/>
      <c r="F12" s="84"/>
      <c r="G12" s="84"/>
      <c r="H12" s="84"/>
      <c r="I12" s="85"/>
      <c r="J12" s="86"/>
      <c r="K12" s="87"/>
      <c r="L12" s="88">
        <f t="shared" si="1"/>
        <v>0</v>
      </c>
      <c r="M12" s="21">
        <f t="shared" si="2"/>
        <v>-3</v>
      </c>
      <c r="N12" s="89">
        <f t="shared" si="0"/>
        <v>0</v>
      </c>
      <c r="O12" s="79"/>
    </row>
    <row r="13" spans="1:15" ht="15" customHeight="1">
      <c r="A13" s="80">
        <v>12</v>
      </c>
      <c r="B13" s="16" t="s">
        <v>60</v>
      </c>
      <c r="C13" s="81" t="s">
        <v>61</v>
      </c>
      <c r="D13" s="82"/>
      <c r="E13" s="83"/>
      <c r="F13" s="84"/>
      <c r="G13" s="84"/>
      <c r="H13" s="84"/>
      <c r="I13" s="85"/>
      <c r="J13" s="86"/>
      <c r="K13" s="87"/>
      <c r="L13" s="88">
        <f t="shared" si="1"/>
        <v>0</v>
      </c>
      <c r="M13" s="21">
        <f t="shared" si="2"/>
        <v>0</v>
      </c>
      <c r="N13" s="89">
        <f t="shared" si="0"/>
        <v>0</v>
      </c>
      <c r="O13" s="79"/>
    </row>
    <row r="14" spans="1:15" ht="30" customHeight="1">
      <c r="A14" s="80">
        <v>13</v>
      </c>
      <c r="B14" s="16" t="s">
        <v>60</v>
      </c>
      <c r="C14" s="81" t="s">
        <v>62</v>
      </c>
      <c r="D14" s="82">
        <v>17</v>
      </c>
      <c r="E14" s="83"/>
      <c r="F14" s="84">
        <v>1</v>
      </c>
      <c r="G14" s="84">
        <v>1</v>
      </c>
      <c r="H14" s="84"/>
      <c r="I14" s="85"/>
      <c r="J14" s="86"/>
      <c r="K14" s="87"/>
      <c r="L14" s="88">
        <f t="shared" si="1"/>
        <v>37</v>
      </c>
      <c r="M14" s="21">
        <f t="shared" si="2"/>
        <v>20</v>
      </c>
      <c r="N14" s="89">
        <f t="shared" si="0"/>
        <v>1</v>
      </c>
      <c r="O14" s="79"/>
    </row>
    <row r="15" spans="1:15" ht="15" customHeight="1">
      <c r="A15" s="80">
        <v>14</v>
      </c>
      <c r="B15" s="16" t="s">
        <v>60</v>
      </c>
      <c r="C15" s="81" t="s">
        <v>63</v>
      </c>
      <c r="D15" s="82">
        <v>31</v>
      </c>
      <c r="E15" s="83"/>
      <c r="F15" s="84">
        <v>1</v>
      </c>
      <c r="G15" s="84">
        <v>1</v>
      </c>
      <c r="H15" s="84"/>
      <c r="I15" s="85"/>
      <c r="J15" s="86"/>
      <c r="K15" s="87"/>
      <c r="L15" s="88">
        <f t="shared" si="1"/>
        <v>37</v>
      </c>
      <c r="M15" s="21">
        <f t="shared" si="2"/>
        <v>6</v>
      </c>
      <c r="N15" s="89">
        <f t="shared" si="0"/>
        <v>0</v>
      </c>
      <c r="O15" s="79"/>
    </row>
    <row r="16" spans="1:15" ht="28.5" customHeight="1">
      <c r="A16" s="80">
        <v>15</v>
      </c>
      <c r="B16" s="16" t="s">
        <v>60</v>
      </c>
      <c r="C16" s="81" t="s">
        <v>64</v>
      </c>
      <c r="D16" s="82"/>
      <c r="E16" s="83"/>
      <c r="F16" s="84"/>
      <c r="G16" s="84"/>
      <c r="H16" s="84"/>
      <c r="I16" s="85"/>
      <c r="J16" s="86"/>
      <c r="K16" s="87"/>
      <c r="L16" s="88">
        <f t="shared" si="1"/>
        <v>0</v>
      </c>
      <c r="M16" s="21">
        <f t="shared" si="2"/>
        <v>0</v>
      </c>
      <c r="N16" s="89">
        <f t="shared" si="0"/>
        <v>0</v>
      </c>
      <c r="O16" s="79"/>
    </row>
    <row r="17" spans="1:15" ht="15" customHeight="1">
      <c r="A17" s="80">
        <v>16</v>
      </c>
      <c r="B17" s="16" t="s">
        <v>60</v>
      </c>
      <c r="C17" s="81" t="s">
        <v>65</v>
      </c>
      <c r="D17" s="82"/>
      <c r="E17" s="83"/>
      <c r="F17" s="84"/>
      <c r="G17" s="84"/>
      <c r="H17" s="84"/>
      <c r="I17" s="85"/>
      <c r="J17" s="86"/>
      <c r="K17" s="87"/>
      <c r="L17" s="88">
        <f t="shared" si="1"/>
        <v>0</v>
      </c>
      <c r="M17" s="21">
        <f t="shared" si="2"/>
        <v>0</v>
      </c>
      <c r="N17" s="89">
        <f t="shared" si="0"/>
        <v>0</v>
      </c>
      <c r="O17" s="79"/>
    </row>
    <row r="18" spans="1:15" ht="15" customHeight="1">
      <c r="A18" s="80">
        <v>17</v>
      </c>
      <c r="B18" s="16" t="s">
        <v>60</v>
      </c>
      <c r="C18" s="81" t="s">
        <v>66</v>
      </c>
      <c r="D18" s="82"/>
      <c r="E18" s="83"/>
      <c r="F18" s="84"/>
      <c r="G18" s="84"/>
      <c r="H18" s="84"/>
      <c r="I18" s="85"/>
      <c r="J18" s="86"/>
      <c r="K18" s="87"/>
      <c r="L18" s="88">
        <f t="shared" si="1"/>
        <v>0</v>
      </c>
      <c r="M18" s="21">
        <f t="shared" si="2"/>
        <v>0</v>
      </c>
      <c r="N18" s="89">
        <f t="shared" si="0"/>
        <v>0</v>
      </c>
      <c r="O18" s="79"/>
    </row>
    <row r="19" spans="1:15" ht="15" customHeight="1">
      <c r="A19" s="80">
        <v>18</v>
      </c>
      <c r="B19" s="16" t="s">
        <v>60</v>
      </c>
      <c r="C19" s="81" t="s">
        <v>67</v>
      </c>
      <c r="D19" s="82"/>
      <c r="E19" s="83"/>
      <c r="F19" s="84"/>
      <c r="G19" s="84"/>
      <c r="H19" s="84"/>
      <c r="I19" s="85"/>
      <c r="J19" s="86"/>
      <c r="K19" s="87"/>
      <c r="L19" s="88">
        <f t="shared" si="1"/>
        <v>0</v>
      </c>
      <c r="M19" s="21">
        <f t="shared" si="2"/>
        <v>0</v>
      </c>
      <c r="N19" s="89">
        <f t="shared" si="0"/>
        <v>0</v>
      </c>
      <c r="O19" s="79"/>
    </row>
    <row r="20" spans="1:15" ht="15" customHeight="1">
      <c r="A20" s="80">
        <v>19</v>
      </c>
      <c r="B20" s="16" t="s">
        <v>68</v>
      </c>
      <c r="C20" s="81" t="s">
        <v>69</v>
      </c>
      <c r="D20" s="82"/>
      <c r="E20" s="83"/>
      <c r="F20" s="84"/>
      <c r="G20" s="84"/>
      <c r="H20" s="84"/>
      <c r="I20" s="85"/>
      <c r="J20" s="86"/>
      <c r="K20" s="87"/>
      <c r="L20" s="88">
        <f t="shared" si="1"/>
        <v>0</v>
      </c>
      <c r="M20" s="21">
        <f t="shared" si="2"/>
        <v>0</v>
      </c>
      <c r="N20" s="89">
        <f t="shared" si="0"/>
        <v>0</v>
      </c>
      <c r="O20" s="79"/>
    </row>
    <row r="21" spans="1:15" ht="27.75" customHeight="1">
      <c r="A21" s="80">
        <v>20</v>
      </c>
      <c r="B21" s="16" t="s">
        <v>70</v>
      </c>
      <c r="C21" s="81" t="s">
        <v>71</v>
      </c>
      <c r="D21" s="82"/>
      <c r="E21" s="83"/>
      <c r="F21" s="84"/>
      <c r="G21" s="84"/>
      <c r="H21" s="84"/>
      <c r="I21" s="85"/>
      <c r="J21" s="86"/>
      <c r="K21" s="87"/>
      <c r="L21" s="88">
        <f t="shared" si="1"/>
        <v>0</v>
      </c>
      <c r="M21" s="21">
        <f t="shared" si="2"/>
        <v>0</v>
      </c>
      <c r="N21" s="89">
        <f t="shared" si="0"/>
        <v>0</v>
      </c>
      <c r="O21" s="79"/>
    </row>
    <row r="22" spans="1:15" ht="15" customHeight="1">
      <c r="A22" s="80">
        <v>21</v>
      </c>
      <c r="B22" s="16" t="s">
        <v>72</v>
      </c>
      <c r="C22" s="81" t="s">
        <v>73</v>
      </c>
      <c r="D22" s="82"/>
      <c r="E22" s="83"/>
      <c r="F22" s="84"/>
      <c r="G22" s="84"/>
      <c r="H22" s="84"/>
      <c r="I22" s="85"/>
      <c r="J22" s="86"/>
      <c r="K22" s="87"/>
      <c r="L22" s="88">
        <f t="shared" si="1"/>
        <v>0</v>
      </c>
      <c r="M22" s="21">
        <f t="shared" si="2"/>
        <v>0</v>
      </c>
      <c r="N22" s="89">
        <f t="shared" si="0"/>
        <v>0</v>
      </c>
      <c r="O22" s="79"/>
    </row>
    <row r="23" spans="1:15" ht="15" customHeight="1">
      <c r="A23" s="80">
        <v>22</v>
      </c>
      <c r="B23" s="16" t="s">
        <v>74</v>
      </c>
      <c r="C23" s="81" t="s">
        <v>75</v>
      </c>
      <c r="D23" s="82"/>
      <c r="E23" s="83"/>
      <c r="F23" s="84"/>
      <c r="G23" s="84"/>
      <c r="H23" s="84"/>
      <c r="I23" s="85"/>
      <c r="J23" s="86"/>
      <c r="K23" s="87"/>
      <c r="L23" s="88">
        <f t="shared" si="1"/>
        <v>0</v>
      </c>
      <c r="M23" s="21">
        <f t="shared" si="2"/>
        <v>0</v>
      </c>
      <c r="N23" s="89">
        <f t="shared" si="0"/>
        <v>0</v>
      </c>
      <c r="O23" s="79"/>
    </row>
    <row r="24" spans="1:15" ht="25.5">
      <c r="A24" s="80">
        <v>23</v>
      </c>
      <c r="B24" s="16" t="s">
        <v>70</v>
      </c>
      <c r="C24" s="81" t="s">
        <v>76</v>
      </c>
      <c r="D24" s="82">
        <v>6</v>
      </c>
      <c r="E24" s="83"/>
      <c r="F24" s="84"/>
      <c r="G24" s="84"/>
      <c r="H24" s="84"/>
      <c r="I24" s="85"/>
      <c r="J24" s="86"/>
      <c r="K24" s="87"/>
      <c r="L24" s="88">
        <f t="shared" si="1"/>
        <v>0</v>
      </c>
      <c r="M24" s="21">
        <f t="shared" si="2"/>
        <v>-6</v>
      </c>
      <c r="N24" s="89">
        <f t="shared" si="0"/>
        <v>0</v>
      </c>
      <c r="O24" s="79"/>
    </row>
    <row r="25" spans="1:15" ht="30.75" customHeight="1">
      <c r="A25" s="80">
        <v>24</v>
      </c>
      <c r="B25" s="16" t="s">
        <v>77</v>
      </c>
      <c r="C25" s="81" t="s">
        <v>78</v>
      </c>
      <c r="D25" s="82"/>
      <c r="E25" s="83"/>
      <c r="F25" s="84"/>
      <c r="G25" s="84"/>
      <c r="H25" s="84"/>
      <c r="I25" s="85"/>
      <c r="J25" s="86"/>
      <c r="K25" s="87"/>
      <c r="L25" s="88">
        <f t="shared" si="1"/>
        <v>0</v>
      </c>
      <c r="M25" s="21">
        <f t="shared" si="2"/>
        <v>0</v>
      </c>
      <c r="N25" s="89">
        <f t="shared" si="0"/>
        <v>0</v>
      </c>
      <c r="O25" s="79"/>
    </row>
    <row r="26" spans="1:15" ht="15" customHeight="1">
      <c r="A26" s="80">
        <v>25</v>
      </c>
      <c r="B26" s="16" t="s">
        <v>79</v>
      </c>
      <c r="C26" s="81" t="s">
        <v>80</v>
      </c>
      <c r="D26" s="82"/>
      <c r="E26" s="83"/>
      <c r="F26" s="84"/>
      <c r="G26" s="84"/>
      <c r="H26" s="84"/>
      <c r="I26" s="85"/>
      <c r="J26" s="86"/>
      <c r="K26" s="87"/>
      <c r="L26" s="88">
        <f t="shared" si="1"/>
        <v>0</v>
      </c>
      <c r="M26" s="21">
        <f t="shared" si="2"/>
        <v>0</v>
      </c>
      <c r="N26" s="89">
        <f t="shared" si="0"/>
        <v>0</v>
      </c>
      <c r="O26" s="79"/>
    </row>
    <row r="27" spans="1:15" ht="15" customHeight="1">
      <c r="A27" s="80">
        <v>26</v>
      </c>
      <c r="B27" s="17" t="s">
        <v>81</v>
      </c>
      <c r="C27" s="81" t="s">
        <v>82</v>
      </c>
      <c r="D27" s="82"/>
      <c r="E27" s="83"/>
      <c r="F27" s="84"/>
      <c r="G27" s="84"/>
      <c r="H27" s="84"/>
      <c r="I27" s="85"/>
      <c r="J27" s="86"/>
      <c r="K27" s="87"/>
      <c r="L27" s="88">
        <f t="shared" si="1"/>
        <v>0</v>
      </c>
      <c r="M27" s="21">
        <f t="shared" si="2"/>
        <v>0</v>
      </c>
      <c r="N27" s="89">
        <f t="shared" si="0"/>
        <v>0</v>
      </c>
      <c r="O27" s="79"/>
    </row>
    <row r="28" spans="1:15" ht="27.75" customHeight="1">
      <c r="A28" s="80">
        <v>27</v>
      </c>
      <c r="B28" s="16" t="s">
        <v>83</v>
      </c>
      <c r="C28" s="81" t="s">
        <v>84</v>
      </c>
      <c r="D28" s="82"/>
      <c r="E28" s="83"/>
      <c r="F28" s="84"/>
      <c r="G28" s="84"/>
      <c r="H28" s="84"/>
      <c r="I28" s="85"/>
      <c r="J28" s="86"/>
      <c r="K28" s="87"/>
      <c r="L28" s="88">
        <f t="shared" si="1"/>
        <v>0</v>
      </c>
      <c r="M28" s="21">
        <f t="shared" si="2"/>
        <v>0</v>
      </c>
      <c r="N28" s="89">
        <f t="shared" si="0"/>
        <v>0</v>
      </c>
      <c r="O28" s="79"/>
    </row>
    <row r="29" spans="1:15" ht="63.75" customHeight="1">
      <c r="A29" s="80">
        <v>28</v>
      </c>
      <c r="B29" s="16" t="s">
        <v>83</v>
      </c>
      <c r="C29" s="90" t="s">
        <v>85</v>
      </c>
      <c r="D29" s="82">
        <v>123</v>
      </c>
      <c r="E29" s="83">
        <v>2</v>
      </c>
      <c r="F29" s="84">
        <v>4</v>
      </c>
      <c r="G29" s="84">
        <v>3</v>
      </c>
      <c r="H29" s="84"/>
      <c r="I29" s="85"/>
      <c r="J29" s="86"/>
      <c r="K29" s="87"/>
      <c r="L29" s="88">
        <f t="shared" si="1"/>
        <v>161</v>
      </c>
      <c r="M29" s="21">
        <f t="shared" si="2"/>
        <v>38</v>
      </c>
      <c r="N29" s="89">
        <f t="shared" si="0"/>
        <v>2</v>
      </c>
      <c r="O29" s="79"/>
    </row>
    <row r="30" spans="1:15" ht="65.25" customHeight="1">
      <c r="A30" s="80">
        <v>29</v>
      </c>
      <c r="B30" s="16" t="s">
        <v>83</v>
      </c>
      <c r="C30" s="90" t="s">
        <v>86</v>
      </c>
      <c r="D30" s="82">
        <v>26</v>
      </c>
      <c r="E30" s="83">
        <v>2</v>
      </c>
      <c r="F30" s="84">
        <v>1</v>
      </c>
      <c r="G30" s="84"/>
      <c r="H30" s="84"/>
      <c r="I30" s="85"/>
      <c r="J30" s="86"/>
      <c r="K30" s="87"/>
      <c r="L30" s="88">
        <f t="shared" si="1"/>
        <v>50</v>
      </c>
      <c r="M30" s="21">
        <f t="shared" si="2"/>
        <v>24</v>
      </c>
      <c r="N30" s="89">
        <f t="shared" si="0"/>
        <v>1</v>
      </c>
      <c r="O30" s="79"/>
    </row>
    <row r="31" spans="1:15" ht="30.75" customHeight="1">
      <c r="A31" s="80">
        <v>30</v>
      </c>
      <c r="B31" s="16" t="s">
        <v>83</v>
      </c>
      <c r="C31" s="81" t="s">
        <v>87</v>
      </c>
      <c r="D31" s="82"/>
      <c r="E31" s="83"/>
      <c r="F31" s="84"/>
      <c r="G31" s="84"/>
      <c r="H31" s="84"/>
      <c r="I31" s="85"/>
      <c r="J31" s="86"/>
      <c r="K31" s="87"/>
      <c r="L31" s="88">
        <f t="shared" si="1"/>
        <v>0</v>
      </c>
      <c r="M31" s="21">
        <f t="shared" si="2"/>
        <v>0</v>
      </c>
      <c r="N31" s="89">
        <f t="shared" si="0"/>
        <v>0</v>
      </c>
      <c r="O31" s="79"/>
    </row>
    <row r="32" spans="1:15" ht="15" customHeight="1">
      <c r="A32" s="80">
        <v>31</v>
      </c>
      <c r="B32" s="16" t="s">
        <v>72</v>
      </c>
      <c r="C32" s="81" t="s">
        <v>88</v>
      </c>
      <c r="D32" s="82"/>
      <c r="E32" s="83"/>
      <c r="F32" s="84"/>
      <c r="G32" s="84"/>
      <c r="H32" s="84"/>
      <c r="I32" s="85"/>
      <c r="J32" s="86"/>
      <c r="K32" s="87"/>
      <c r="L32" s="88">
        <f t="shared" si="1"/>
        <v>0</v>
      </c>
      <c r="M32" s="21">
        <f t="shared" si="2"/>
        <v>0</v>
      </c>
      <c r="N32" s="89">
        <f t="shared" si="0"/>
        <v>0</v>
      </c>
      <c r="O32" s="79"/>
    </row>
    <row r="33" spans="1:15" ht="41.25" customHeight="1">
      <c r="A33" s="80">
        <v>33</v>
      </c>
      <c r="B33" s="16" t="s">
        <v>72</v>
      </c>
      <c r="C33" s="81" t="s">
        <v>89</v>
      </c>
      <c r="D33" s="82"/>
      <c r="E33" s="83"/>
      <c r="F33" s="84"/>
      <c r="G33" s="84"/>
      <c r="H33" s="84"/>
      <c r="I33" s="85"/>
      <c r="J33" s="86"/>
      <c r="K33" s="87"/>
      <c r="L33" s="88">
        <f t="shared" si="1"/>
        <v>0</v>
      </c>
      <c r="M33" s="21">
        <f t="shared" si="2"/>
        <v>0</v>
      </c>
      <c r="N33" s="89">
        <f t="shared" si="0"/>
        <v>0</v>
      </c>
      <c r="O33" s="79"/>
    </row>
    <row r="34" spans="1:15" ht="54" customHeight="1">
      <c r="A34" s="80">
        <v>34</v>
      </c>
      <c r="B34" s="16" t="s">
        <v>72</v>
      </c>
      <c r="C34" s="81" t="s">
        <v>90</v>
      </c>
      <c r="D34" s="82">
        <v>28</v>
      </c>
      <c r="E34" s="83"/>
      <c r="F34" s="84">
        <v>1</v>
      </c>
      <c r="G34" s="84">
        <v>1</v>
      </c>
      <c r="H34" s="84"/>
      <c r="I34" s="85"/>
      <c r="J34" s="86"/>
      <c r="K34" s="87"/>
      <c r="L34" s="88">
        <f t="shared" si="1"/>
        <v>37</v>
      </c>
      <c r="M34" s="21">
        <f t="shared" si="2"/>
        <v>9</v>
      </c>
      <c r="N34" s="89">
        <f t="shared" si="0"/>
        <v>0</v>
      </c>
      <c r="O34" s="79"/>
    </row>
    <row r="35" spans="1:15" ht="15" customHeight="1">
      <c r="A35" s="80">
        <v>35</v>
      </c>
      <c r="B35" s="16" t="s">
        <v>72</v>
      </c>
      <c r="C35" s="81" t="s">
        <v>91</v>
      </c>
      <c r="D35" s="82"/>
      <c r="E35" s="83"/>
      <c r="F35" s="84"/>
      <c r="G35" s="84"/>
      <c r="H35" s="84"/>
      <c r="I35" s="85"/>
      <c r="J35" s="86"/>
      <c r="K35" s="87"/>
      <c r="L35" s="88">
        <f t="shared" si="1"/>
        <v>0</v>
      </c>
      <c r="M35" s="21">
        <f t="shared" si="2"/>
        <v>0</v>
      </c>
      <c r="N35" s="89">
        <f t="shared" si="0"/>
        <v>0</v>
      </c>
      <c r="O35" s="79"/>
    </row>
    <row r="36" spans="1:15" ht="15" customHeight="1">
      <c r="A36" s="80">
        <v>36</v>
      </c>
      <c r="B36" s="16" t="s">
        <v>72</v>
      </c>
      <c r="C36" s="81" t="s">
        <v>92</v>
      </c>
      <c r="D36" s="82"/>
      <c r="E36" s="83"/>
      <c r="F36" s="84"/>
      <c r="G36" s="84"/>
      <c r="H36" s="84"/>
      <c r="I36" s="85"/>
      <c r="J36" s="86"/>
      <c r="K36" s="87"/>
      <c r="L36" s="88">
        <f t="shared" si="1"/>
        <v>0</v>
      </c>
      <c r="M36" s="21">
        <f t="shared" si="2"/>
        <v>0</v>
      </c>
      <c r="N36" s="89">
        <f t="shared" si="0"/>
        <v>0</v>
      </c>
      <c r="O36" s="79"/>
    </row>
    <row r="37" spans="1:15" ht="15" customHeight="1">
      <c r="A37" s="80">
        <v>37</v>
      </c>
      <c r="B37" s="16" t="s">
        <v>72</v>
      </c>
      <c r="C37" s="81" t="s">
        <v>93</v>
      </c>
      <c r="D37" s="82"/>
      <c r="E37" s="83"/>
      <c r="F37" s="84"/>
      <c r="G37" s="84"/>
      <c r="H37" s="84"/>
      <c r="I37" s="85"/>
      <c r="J37" s="86"/>
      <c r="K37" s="87"/>
      <c r="L37" s="88">
        <f t="shared" si="1"/>
        <v>0</v>
      </c>
      <c r="M37" s="21">
        <f t="shared" si="2"/>
        <v>0</v>
      </c>
      <c r="N37" s="89">
        <f t="shared" si="0"/>
        <v>0</v>
      </c>
      <c r="O37" s="79"/>
    </row>
    <row r="38" spans="1:15" ht="15" customHeight="1">
      <c r="A38" s="80">
        <v>38</v>
      </c>
      <c r="B38" s="16" t="s">
        <v>72</v>
      </c>
      <c r="C38" s="81" t="s">
        <v>94</v>
      </c>
      <c r="D38" s="82"/>
      <c r="E38" s="83"/>
      <c r="F38" s="84"/>
      <c r="G38" s="84"/>
      <c r="H38" s="84"/>
      <c r="I38" s="85"/>
      <c r="J38" s="86"/>
      <c r="K38" s="87"/>
      <c r="L38" s="88">
        <f t="shared" si="1"/>
        <v>0</v>
      </c>
      <c r="M38" s="21">
        <f t="shared" si="2"/>
        <v>0</v>
      </c>
      <c r="N38" s="89">
        <f t="shared" si="0"/>
        <v>0</v>
      </c>
      <c r="O38" s="79"/>
    </row>
    <row r="39" spans="1:15" ht="15" customHeight="1">
      <c r="A39" s="80">
        <v>39</v>
      </c>
      <c r="B39" s="16" t="s">
        <v>72</v>
      </c>
      <c r="C39" s="81" t="s">
        <v>95</v>
      </c>
      <c r="D39" s="82"/>
      <c r="E39" s="83"/>
      <c r="F39" s="84"/>
      <c r="G39" s="84"/>
      <c r="H39" s="84"/>
      <c r="I39" s="85"/>
      <c r="J39" s="86"/>
      <c r="K39" s="87"/>
      <c r="L39" s="88">
        <f t="shared" si="1"/>
        <v>0</v>
      </c>
      <c r="M39" s="21">
        <f t="shared" si="2"/>
        <v>0</v>
      </c>
      <c r="N39" s="89">
        <f t="shared" si="0"/>
        <v>0</v>
      </c>
      <c r="O39" s="79"/>
    </row>
    <row r="40" spans="1:15" ht="73.5" customHeight="1">
      <c r="A40" s="80">
        <v>40</v>
      </c>
      <c r="B40" s="16" t="s">
        <v>72</v>
      </c>
      <c r="C40" s="81" t="s">
        <v>96</v>
      </c>
      <c r="D40" s="82"/>
      <c r="E40" s="83"/>
      <c r="F40" s="84"/>
      <c r="G40" s="84"/>
      <c r="H40" s="84"/>
      <c r="I40" s="85"/>
      <c r="J40" s="86"/>
      <c r="K40" s="87"/>
      <c r="L40" s="88">
        <f t="shared" si="1"/>
        <v>0</v>
      </c>
      <c r="M40" s="21">
        <f t="shared" si="2"/>
        <v>0</v>
      </c>
      <c r="N40" s="89">
        <f t="shared" si="0"/>
        <v>0</v>
      </c>
      <c r="O40" s="79"/>
    </row>
    <row r="41" spans="1:15" ht="15" customHeight="1">
      <c r="A41" s="80">
        <v>41</v>
      </c>
      <c r="B41" s="16" t="s">
        <v>72</v>
      </c>
      <c r="C41" s="81" t="s">
        <v>97</v>
      </c>
      <c r="D41" s="82"/>
      <c r="E41" s="83"/>
      <c r="F41" s="84"/>
      <c r="G41" s="84"/>
      <c r="H41" s="84"/>
      <c r="I41" s="85"/>
      <c r="J41" s="86"/>
      <c r="K41" s="87"/>
      <c r="L41" s="88">
        <f t="shared" si="1"/>
        <v>0</v>
      </c>
      <c r="M41" s="21">
        <f t="shared" si="2"/>
        <v>0</v>
      </c>
      <c r="N41" s="89">
        <f t="shared" si="0"/>
        <v>0</v>
      </c>
      <c r="O41" s="79"/>
    </row>
    <row r="42" spans="1:15" ht="15" customHeight="1">
      <c r="A42" s="80">
        <v>42</v>
      </c>
      <c r="B42" s="16" t="s">
        <v>98</v>
      </c>
      <c r="C42" s="81" t="s">
        <v>99</v>
      </c>
      <c r="D42" s="82"/>
      <c r="E42" s="83"/>
      <c r="F42" s="84"/>
      <c r="G42" s="84"/>
      <c r="H42" s="84"/>
      <c r="I42" s="85"/>
      <c r="J42" s="86"/>
      <c r="K42" s="87"/>
      <c r="L42" s="88">
        <f t="shared" si="1"/>
        <v>0</v>
      </c>
      <c r="M42" s="21">
        <f t="shared" si="2"/>
        <v>0</v>
      </c>
      <c r="N42" s="89">
        <f t="shared" si="0"/>
        <v>0</v>
      </c>
      <c r="O42" s="79"/>
    </row>
    <row r="43" spans="1:15" ht="15" customHeight="1">
      <c r="A43" s="80">
        <v>43</v>
      </c>
      <c r="B43" s="16" t="s">
        <v>98</v>
      </c>
      <c r="C43" s="81" t="s">
        <v>100</v>
      </c>
      <c r="D43" s="82"/>
      <c r="E43" s="83"/>
      <c r="F43" s="84"/>
      <c r="G43" s="84"/>
      <c r="H43" s="84"/>
      <c r="I43" s="85"/>
      <c r="J43" s="86"/>
      <c r="K43" s="87"/>
      <c r="L43" s="88">
        <f t="shared" si="1"/>
        <v>0</v>
      </c>
      <c r="M43" s="21">
        <f t="shared" si="2"/>
        <v>0</v>
      </c>
      <c r="N43" s="89">
        <f t="shared" si="0"/>
        <v>0</v>
      </c>
      <c r="O43" s="79"/>
    </row>
    <row r="44" spans="1:15" ht="15" customHeight="1">
      <c r="A44" s="80">
        <v>44</v>
      </c>
      <c r="B44" s="16" t="s">
        <v>72</v>
      </c>
      <c r="C44" s="81" t="s">
        <v>100</v>
      </c>
      <c r="D44" s="82"/>
      <c r="E44" s="83"/>
      <c r="F44" s="84"/>
      <c r="G44" s="84"/>
      <c r="H44" s="84"/>
      <c r="I44" s="85"/>
      <c r="J44" s="86"/>
      <c r="K44" s="87"/>
      <c r="L44" s="88">
        <f t="shared" si="1"/>
        <v>0</v>
      </c>
      <c r="M44" s="21">
        <f t="shared" si="2"/>
        <v>0</v>
      </c>
      <c r="N44" s="89">
        <f t="shared" si="0"/>
        <v>0</v>
      </c>
      <c r="O44" s="79"/>
    </row>
    <row r="45" spans="1:15" ht="15" customHeight="1">
      <c r="A45" s="80">
        <v>45</v>
      </c>
      <c r="B45" s="16" t="s">
        <v>98</v>
      </c>
      <c r="C45" s="81" t="s">
        <v>91</v>
      </c>
      <c r="D45" s="82"/>
      <c r="E45" s="83"/>
      <c r="F45" s="84"/>
      <c r="G45" s="84"/>
      <c r="H45" s="84"/>
      <c r="I45" s="85"/>
      <c r="J45" s="86"/>
      <c r="K45" s="87"/>
      <c r="L45" s="88">
        <f t="shared" si="1"/>
        <v>0</v>
      </c>
      <c r="M45" s="21">
        <f t="shared" si="2"/>
        <v>0</v>
      </c>
      <c r="N45" s="89">
        <f t="shared" si="0"/>
        <v>0</v>
      </c>
      <c r="O45" s="79"/>
    </row>
    <row r="46" spans="1:15" ht="15" customHeight="1">
      <c r="A46" s="80">
        <v>46</v>
      </c>
      <c r="B46" s="16" t="s">
        <v>72</v>
      </c>
      <c r="C46" s="81" t="s">
        <v>101</v>
      </c>
      <c r="D46" s="82"/>
      <c r="E46" s="83"/>
      <c r="F46" s="84"/>
      <c r="G46" s="84"/>
      <c r="H46" s="84"/>
      <c r="I46" s="85"/>
      <c r="J46" s="86"/>
      <c r="K46" s="87"/>
      <c r="L46" s="88">
        <f t="shared" si="1"/>
        <v>0</v>
      </c>
      <c r="M46" s="21">
        <f t="shared" si="2"/>
        <v>0</v>
      </c>
      <c r="N46" s="89">
        <f t="shared" si="0"/>
        <v>0</v>
      </c>
      <c r="O46" s="79"/>
    </row>
    <row r="47" spans="1:15" ht="15" customHeight="1">
      <c r="A47" s="80">
        <v>47</v>
      </c>
      <c r="B47" s="16" t="s">
        <v>102</v>
      </c>
      <c r="C47" s="81" t="s">
        <v>103</v>
      </c>
      <c r="D47" s="82"/>
      <c r="E47" s="83"/>
      <c r="F47" s="84"/>
      <c r="G47" s="84"/>
      <c r="H47" s="84"/>
      <c r="I47" s="85"/>
      <c r="J47" s="86"/>
      <c r="K47" s="87"/>
      <c r="L47" s="88">
        <f t="shared" si="1"/>
        <v>0</v>
      </c>
      <c r="M47" s="21">
        <f t="shared" si="2"/>
        <v>0</v>
      </c>
      <c r="N47" s="89">
        <f t="shared" si="0"/>
        <v>0</v>
      </c>
      <c r="O47" s="79"/>
    </row>
    <row r="48" spans="1:15" ht="15" customHeight="1">
      <c r="A48" s="80">
        <v>48</v>
      </c>
      <c r="B48" s="16" t="s">
        <v>72</v>
      </c>
      <c r="C48" s="81" t="s">
        <v>104</v>
      </c>
      <c r="D48" s="82"/>
      <c r="E48" s="83"/>
      <c r="F48" s="84"/>
      <c r="G48" s="84"/>
      <c r="H48" s="84"/>
      <c r="I48" s="85"/>
      <c r="J48" s="86"/>
      <c r="K48" s="87"/>
      <c r="L48" s="88">
        <f t="shared" si="1"/>
        <v>0</v>
      </c>
      <c r="M48" s="21">
        <f t="shared" si="2"/>
        <v>0</v>
      </c>
      <c r="N48" s="89">
        <f t="shared" si="0"/>
        <v>0</v>
      </c>
      <c r="O48" s="79"/>
    </row>
    <row r="49" spans="1:15" ht="15" customHeight="1">
      <c r="A49" s="80">
        <v>49</v>
      </c>
      <c r="B49" s="16" t="s">
        <v>72</v>
      </c>
      <c r="C49" s="81" t="s">
        <v>105</v>
      </c>
      <c r="D49" s="82"/>
      <c r="E49" s="83"/>
      <c r="F49" s="84"/>
      <c r="G49" s="84"/>
      <c r="H49" s="84"/>
      <c r="I49" s="85"/>
      <c r="J49" s="86"/>
      <c r="K49" s="87"/>
      <c r="L49" s="88">
        <f t="shared" si="1"/>
        <v>0</v>
      </c>
      <c r="M49" s="21">
        <f t="shared" si="2"/>
        <v>0</v>
      </c>
      <c r="N49" s="89">
        <f t="shared" si="0"/>
        <v>0</v>
      </c>
      <c r="O49" s="79"/>
    </row>
    <row r="50" spans="1:15" ht="38.25">
      <c r="A50" s="80">
        <v>50</v>
      </c>
      <c r="B50" s="16" t="s">
        <v>72</v>
      </c>
      <c r="C50" s="81" t="s">
        <v>106</v>
      </c>
      <c r="D50" s="82"/>
      <c r="E50" s="83"/>
      <c r="F50" s="84"/>
      <c r="G50" s="84"/>
      <c r="H50" s="84"/>
      <c r="I50" s="85"/>
      <c r="J50" s="86"/>
      <c r="K50" s="87"/>
      <c r="L50" s="88">
        <f t="shared" si="1"/>
        <v>0</v>
      </c>
      <c r="M50" s="21">
        <f t="shared" si="2"/>
        <v>0</v>
      </c>
      <c r="N50" s="89">
        <f t="shared" si="0"/>
        <v>0</v>
      </c>
      <c r="O50" s="79"/>
    </row>
    <row r="51" spans="1:15" ht="15" customHeight="1">
      <c r="A51" s="80">
        <v>51</v>
      </c>
      <c r="B51" s="16" t="s">
        <v>72</v>
      </c>
      <c r="C51" s="81" t="s">
        <v>107</v>
      </c>
      <c r="D51" s="82"/>
      <c r="E51" s="83"/>
      <c r="F51" s="84"/>
      <c r="G51" s="84"/>
      <c r="H51" s="84"/>
      <c r="I51" s="85"/>
      <c r="J51" s="86"/>
      <c r="K51" s="87"/>
      <c r="L51" s="88">
        <f t="shared" si="1"/>
        <v>0</v>
      </c>
      <c r="M51" s="21">
        <f t="shared" si="2"/>
        <v>0</v>
      </c>
      <c r="N51" s="89">
        <f t="shared" si="0"/>
        <v>0</v>
      </c>
      <c r="O51" s="79"/>
    </row>
    <row r="52" spans="1:15" ht="25.5">
      <c r="A52" s="80">
        <v>52</v>
      </c>
      <c r="B52" s="16" t="s">
        <v>72</v>
      </c>
      <c r="C52" s="81" t="s">
        <v>108</v>
      </c>
      <c r="D52" s="82"/>
      <c r="E52" s="83"/>
      <c r="F52" s="84"/>
      <c r="G52" s="84"/>
      <c r="H52" s="84"/>
      <c r="I52" s="85"/>
      <c r="J52" s="86"/>
      <c r="K52" s="87"/>
      <c r="L52" s="88">
        <f t="shared" si="1"/>
        <v>0</v>
      </c>
      <c r="M52" s="21">
        <f t="shared" si="2"/>
        <v>0</v>
      </c>
      <c r="N52" s="89">
        <f t="shared" si="0"/>
        <v>0</v>
      </c>
      <c r="O52" s="79"/>
    </row>
    <row r="53" spans="1:15" ht="38.25">
      <c r="A53" s="80">
        <v>53</v>
      </c>
      <c r="B53" s="16" t="s">
        <v>98</v>
      </c>
      <c r="C53" s="81" t="s">
        <v>109</v>
      </c>
      <c r="D53" s="82"/>
      <c r="E53" s="83"/>
      <c r="F53" s="84"/>
      <c r="G53" s="84"/>
      <c r="H53" s="84"/>
      <c r="I53" s="85"/>
      <c r="J53" s="86"/>
      <c r="K53" s="87"/>
      <c r="L53" s="88">
        <f t="shared" si="1"/>
        <v>0</v>
      </c>
      <c r="M53" s="21">
        <f t="shared" si="2"/>
        <v>0</v>
      </c>
      <c r="N53" s="89">
        <f t="shared" si="0"/>
        <v>0</v>
      </c>
      <c r="O53" s="79"/>
    </row>
    <row r="54" spans="1:15" ht="15" customHeight="1">
      <c r="A54" s="80">
        <v>54</v>
      </c>
      <c r="B54" s="16" t="s">
        <v>72</v>
      </c>
      <c r="C54" s="81" t="s">
        <v>110</v>
      </c>
      <c r="D54" s="82"/>
      <c r="E54" s="83"/>
      <c r="F54" s="84"/>
      <c r="G54" s="84"/>
      <c r="H54" s="84"/>
      <c r="I54" s="85"/>
      <c r="J54" s="86"/>
      <c r="K54" s="87"/>
      <c r="L54" s="88">
        <f t="shared" si="1"/>
        <v>0</v>
      </c>
      <c r="M54" s="21">
        <f t="shared" si="2"/>
        <v>0</v>
      </c>
      <c r="N54" s="89">
        <f t="shared" si="0"/>
        <v>0</v>
      </c>
      <c r="O54" s="79"/>
    </row>
    <row r="55" spans="1:15" ht="15" customHeight="1">
      <c r="A55" s="80">
        <v>55</v>
      </c>
      <c r="B55" s="16" t="s">
        <v>98</v>
      </c>
      <c r="C55" s="81" t="s">
        <v>111</v>
      </c>
      <c r="D55" s="82"/>
      <c r="E55" s="83"/>
      <c r="F55" s="84"/>
      <c r="G55" s="84"/>
      <c r="H55" s="84"/>
      <c r="I55" s="85"/>
      <c r="J55" s="86"/>
      <c r="K55" s="87"/>
      <c r="L55" s="88">
        <f t="shared" si="1"/>
        <v>0</v>
      </c>
      <c r="M55" s="21">
        <f t="shared" si="2"/>
        <v>0</v>
      </c>
      <c r="N55" s="89">
        <f t="shared" si="0"/>
        <v>0</v>
      </c>
      <c r="O55" s="79"/>
    </row>
    <row r="56" spans="1:15" ht="15" customHeight="1">
      <c r="A56" s="80">
        <v>56</v>
      </c>
      <c r="B56" s="16" t="s">
        <v>72</v>
      </c>
      <c r="C56" s="81" t="s">
        <v>112</v>
      </c>
      <c r="D56" s="82"/>
      <c r="E56" s="83"/>
      <c r="F56" s="84"/>
      <c r="G56" s="84"/>
      <c r="H56" s="84"/>
      <c r="I56" s="85"/>
      <c r="J56" s="86"/>
      <c r="K56" s="87"/>
      <c r="L56" s="88">
        <f t="shared" si="1"/>
        <v>0</v>
      </c>
      <c r="M56" s="21">
        <f t="shared" si="2"/>
        <v>0</v>
      </c>
      <c r="N56" s="89">
        <f t="shared" si="0"/>
        <v>0</v>
      </c>
      <c r="O56" s="79"/>
    </row>
    <row r="57" spans="1:15" ht="15" customHeight="1">
      <c r="A57" s="80">
        <v>57</v>
      </c>
      <c r="B57" s="16" t="s">
        <v>72</v>
      </c>
      <c r="C57" s="81" t="s">
        <v>113</v>
      </c>
      <c r="D57" s="82"/>
      <c r="E57" s="83"/>
      <c r="F57" s="84"/>
      <c r="G57" s="84"/>
      <c r="H57" s="84"/>
      <c r="I57" s="85"/>
      <c r="J57" s="86"/>
      <c r="K57" s="87"/>
      <c r="L57" s="88">
        <f t="shared" si="1"/>
        <v>0</v>
      </c>
      <c r="M57" s="21">
        <f t="shared" si="2"/>
        <v>0</v>
      </c>
      <c r="N57" s="89">
        <f t="shared" si="0"/>
        <v>0</v>
      </c>
      <c r="O57" s="79"/>
    </row>
    <row r="58" spans="1:15" ht="15" customHeight="1">
      <c r="A58" s="80">
        <v>58</v>
      </c>
      <c r="B58" s="16" t="s">
        <v>72</v>
      </c>
      <c r="C58" s="81" t="s">
        <v>114</v>
      </c>
      <c r="D58" s="82"/>
      <c r="E58" s="83"/>
      <c r="F58" s="84"/>
      <c r="G58" s="84"/>
      <c r="H58" s="84"/>
      <c r="I58" s="85"/>
      <c r="J58" s="86"/>
      <c r="K58" s="87"/>
      <c r="L58" s="88">
        <f t="shared" si="1"/>
        <v>0</v>
      </c>
      <c r="M58" s="21">
        <f t="shared" si="2"/>
        <v>0</v>
      </c>
      <c r="N58" s="89">
        <f t="shared" si="0"/>
        <v>0</v>
      </c>
      <c r="O58" s="79"/>
    </row>
    <row r="59" spans="1:15" ht="15" customHeight="1">
      <c r="A59" s="80">
        <v>59</v>
      </c>
      <c r="B59" s="16" t="s">
        <v>72</v>
      </c>
      <c r="C59" s="81" t="s">
        <v>111</v>
      </c>
      <c r="D59" s="82"/>
      <c r="E59" s="83"/>
      <c r="F59" s="84"/>
      <c r="G59" s="84"/>
      <c r="H59" s="84"/>
      <c r="I59" s="85"/>
      <c r="J59" s="86"/>
      <c r="K59" s="87"/>
      <c r="L59" s="88">
        <f t="shared" si="1"/>
        <v>0</v>
      </c>
      <c r="M59" s="21">
        <f t="shared" si="2"/>
        <v>0</v>
      </c>
      <c r="N59" s="89">
        <f t="shared" si="0"/>
        <v>0</v>
      </c>
      <c r="O59" s="79"/>
    </row>
    <row r="60" spans="1:15" ht="15" customHeight="1">
      <c r="A60" s="80">
        <v>60</v>
      </c>
      <c r="B60" s="16" t="s">
        <v>98</v>
      </c>
      <c r="C60" s="81" t="s">
        <v>104</v>
      </c>
      <c r="D60" s="82"/>
      <c r="E60" s="83"/>
      <c r="F60" s="84"/>
      <c r="G60" s="84"/>
      <c r="H60" s="84"/>
      <c r="I60" s="85"/>
      <c r="J60" s="86"/>
      <c r="K60" s="87"/>
      <c r="L60" s="88">
        <f t="shared" si="1"/>
        <v>0</v>
      </c>
      <c r="M60" s="21">
        <f t="shared" si="2"/>
        <v>0</v>
      </c>
      <c r="N60" s="89">
        <f t="shared" si="0"/>
        <v>0</v>
      </c>
      <c r="O60" s="79"/>
    </row>
    <row r="61" spans="1:15" ht="40.5" customHeight="1">
      <c r="A61" s="80">
        <v>61</v>
      </c>
      <c r="B61" s="16" t="s">
        <v>72</v>
      </c>
      <c r="C61" s="81" t="s">
        <v>115</v>
      </c>
      <c r="D61" s="82"/>
      <c r="E61" s="83"/>
      <c r="F61" s="84"/>
      <c r="G61" s="84"/>
      <c r="H61" s="84"/>
      <c r="I61" s="85"/>
      <c r="J61" s="86"/>
      <c r="K61" s="87"/>
      <c r="L61" s="88">
        <f t="shared" si="1"/>
        <v>0</v>
      </c>
      <c r="M61" s="21">
        <f t="shared" si="2"/>
        <v>0</v>
      </c>
      <c r="N61" s="89">
        <f t="shared" si="0"/>
        <v>0</v>
      </c>
      <c r="O61" s="79"/>
    </row>
    <row r="62" spans="1:15" ht="15" customHeight="1">
      <c r="A62" s="80">
        <v>62</v>
      </c>
      <c r="B62" s="16" t="s">
        <v>72</v>
      </c>
      <c r="C62" s="81" t="s">
        <v>116</v>
      </c>
      <c r="D62" s="82"/>
      <c r="E62" s="83"/>
      <c r="F62" s="84"/>
      <c r="G62" s="84"/>
      <c r="H62" s="84"/>
      <c r="I62" s="85"/>
      <c r="J62" s="86"/>
      <c r="K62" s="87"/>
      <c r="L62" s="88">
        <f t="shared" si="1"/>
        <v>0</v>
      </c>
      <c r="M62" s="21">
        <f t="shared" si="2"/>
        <v>0</v>
      </c>
      <c r="N62" s="89">
        <f t="shared" si="0"/>
        <v>0</v>
      </c>
      <c r="O62" s="79"/>
    </row>
    <row r="63" spans="1:15" ht="15" customHeight="1">
      <c r="A63" s="80">
        <v>63</v>
      </c>
      <c r="B63" s="16" t="s">
        <v>72</v>
      </c>
      <c r="C63" s="81" t="s">
        <v>117</v>
      </c>
      <c r="D63" s="82"/>
      <c r="E63" s="83"/>
      <c r="F63" s="84"/>
      <c r="G63" s="84"/>
      <c r="H63" s="84"/>
      <c r="I63" s="85"/>
      <c r="J63" s="86"/>
      <c r="K63" s="87"/>
      <c r="L63" s="88">
        <f t="shared" si="1"/>
        <v>0</v>
      </c>
      <c r="M63" s="21">
        <f t="shared" si="2"/>
        <v>0</v>
      </c>
      <c r="N63" s="89">
        <f t="shared" si="0"/>
        <v>0</v>
      </c>
      <c r="O63" s="79"/>
    </row>
    <row r="64" spans="1:15" ht="15" customHeight="1">
      <c r="A64" s="80">
        <v>64</v>
      </c>
      <c r="B64" s="18" t="s">
        <v>166</v>
      </c>
      <c r="C64" s="81" t="s">
        <v>118</v>
      </c>
      <c r="D64" s="82">
        <v>64</v>
      </c>
      <c r="E64" s="83"/>
      <c r="F64" s="84"/>
      <c r="G64" s="84">
        <v>4</v>
      </c>
      <c r="H64" s="84"/>
      <c r="I64" s="85"/>
      <c r="J64" s="86"/>
      <c r="K64" s="87"/>
      <c r="L64" s="88">
        <f t="shared" si="1"/>
        <v>76</v>
      </c>
      <c r="M64" s="21">
        <f t="shared" si="2"/>
        <v>12</v>
      </c>
      <c r="N64" s="89">
        <f t="shared" si="0"/>
        <v>1</v>
      </c>
      <c r="O64" s="79"/>
    </row>
    <row r="65" spans="1:15" ht="15" customHeight="1">
      <c r="A65" s="80">
        <v>65</v>
      </c>
      <c r="B65" s="16" t="s">
        <v>98</v>
      </c>
      <c r="C65" s="81" t="s">
        <v>119</v>
      </c>
      <c r="D65" s="82"/>
      <c r="E65" s="83"/>
      <c r="F65" s="84"/>
      <c r="G65" s="84"/>
      <c r="H65" s="84"/>
      <c r="I65" s="85"/>
      <c r="J65" s="86"/>
      <c r="K65" s="87"/>
      <c r="L65" s="88">
        <f t="shared" si="1"/>
        <v>0</v>
      </c>
      <c r="M65" s="21">
        <f t="shared" si="2"/>
        <v>0</v>
      </c>
      <c r="N65" s="89">
        <f t="shared" si="0"/>
        <v>0</v>
      </c>
      <c r="O65" s="79"/>
    </row>
    <row r="66" spans="1:15" ht="15" customHeight="1">
      <c r="A66" s="80">
        <v>66</v>
      </c>
      <c r="B66" s="16" t="s">
        <v>98</v>
      </c>
      <c r="C66" s="81" t="s">
        <v>120</v>
      </c>
      <c r="D66" s="82">
        <v>26</v>
      </c>
      <c r="E66" s="83"/>
      <c r="F66" s="84">
        <v>2</v>
      </c>
      <c r="G66" s="84"/>
      <c r="H66" s="84"/>
      <c r="I66" s="85"/>
      <c r="J66" s="86"/>
      <c r="K66" s="87"/>
      <c r="L66" s="88">
        <f t="shared" si="1"/>
        <v>36</v>
      </c>
      <c r="M66" s="21">
        <f t="shared" si="2"/>
        <v>10</v>
      </c>
      <c r="N66" s="89">
        <f t="shared" si="0"/>
        <v>0</v>
      </c>
      <c r="O66" s="79"/>
    </row>
    <row r="67" spans="1:15" ht="15" customHeight="1">
      <c r="A67" s="80">
        <v>67</v>
      </c>
      <c r="B67" s="16" t="s">
        <v>98</v>
      </c>
      <c r="C67" s="81" t="s">
        <v>121</v>
      </c>
      <c r="D67" s="82"/>
      <c r="E67" s="83"/>
      <c r="F67" s="84"/>
      <c r="G67" s="84"/>
      <c r="H67" s="84"/>
      <c r="I67" s="85"/>
      <c r="J67" s="86"/>
      <c r="K67" s="87"/>
      <c r="L67" s="88">
        <f t="shared" si="1"/>
        <v>0</v>
      </c>
      <c r="M67" s="21">
        <f t="shared" si="2"/>
        <v>0</v>
      </c>
      <c r="N67" s="89">
        <f aca="true" t="shared" si="3" ref="N67:N110">INT((M67+IF(M67&lt;0,2,-3))/$N$1+0.5)</f>
        <v>0</v>
      </c>
      <c r="O67" s="79"/>
    </row>
    <row r="68" spans="1:15" ht="15" customHeight="1">
      <c r="A68" s="80">
        <v>68</v>
      </c>
      <c r="B68" s="16" t="s">
        <v>98</v>
      </c>
      <c r="C68" s="81" t="s">
        <v>122</v>
      </c>
      <c r="D68" s="82"/>
      <c r="E68" s="83"/>
      <c r="F68" s="84"/>
      <c r="G68" s="84"/>
      <c r="H68" s="84"/>
      <c r="I68" s="85"/>
      <c r="J68" s="86"/>
      <c r="K68" s="87"/>
      <c r="L68" s="88">
        <f aca="true" t="shared" si="4" ref="L68:L110">E68*16+F68*18+G68*19+H68*21+I68*22-K68+J68</f>
        <v>0</v>
      </c>
      <c r="M68" s="21">
        <f aca="true" t="shared" si="5" ref="M68:M110">-D68+L68</f>
        <v>0</v>
      </c>
      <c r="N68" s="89">
        <f t="shared" si="3"/>
        <v>0</v>
      </c>
      <c r="O68" s="79"/>
    </row>
    <row r="69" spans="1:15" ht="15" customHeight="1">
      <c r="A69" s="80">
        <v>69</v>
      </c>
      <c r="B69" s="16" t="s">
        <v>98</v>
      </c>
      <c r="C69" s="81" t="s">
        <v>123</v>
      </c>
      <c r="D69" s="82"/>
      <c r="E69" s="83"/>
      <c r="F69" s="84"/>
      <c r="G69" s="84"/>
      <c r="H69" s="84"/>
      <c r="I69" s="85"/>
      <c r="J69" s="86"/>
      <c r="K69" s="87"/>
      <c r="L69" s="88">
        <f t="shared" si="4"/>
        <v>0</v>
      </c>
      <c r="M69" s="21">
        <f t="shared" si="5"/>
        <v>0</v>
      </c>
      <c r="N69" s="89">
        <f t="shared" si="3"/>
        <v>0</v>
      </c>
      <c r="O69" s="79"/>
    </row>
    <row r="70" spans="1:15" ht="15" customHeight="1">
      <c r="A70" s="80">
        <v>70</v>
      </c>
      <c r="B70" s="16" t="s">
        <v>98</v>
      </c>
      <c r="C70" s="81" t="s">
        <v>63</v>
      </c>
      <c r="D70" s="82">
        <v>16</v>
      </c>
      <c r="E70" s="83">
        <v>1</v>
      </c>
      <c r="F70" s="84"/>
      <c r="G70" s="84"/>
      <c r="H70" s="84"/>
      <c r="I70" s="85"/>
      <c r="J70" s="86"/>
      <c r="K70" s="87"/>
      <c r="L70" s="88">
        <f t="shared" si="4"/>
        <v>16</v>
      </c>
      <c r="M70" s="21">
        <f t="shared" si="5"/>
        <v>0</v>
      </c>
      <c r="N70" s="89">
        <f t="shared" si="3"/>
        <v>0</v>
      </c>
      <c r="O70" s="79"/>
    </row>
    <row r="71" spans="1:15" ht="15" customHeight="1">
      <c r="A71" s="80">
        <v>71</v>
      </c>
      <c r="B71" s="16" t="s">
        <v>98</v>
      </c>
      <c r="C71" s="81" t="s">
        <v>124</v>
      </c>
      <c r="D71" s="82"/>
      <c r="E71" s="83"/>
      <c r="F71" s="84"/>
      <c r="G71" s="84"/>
      <c r="H71" s="84"/>
      <c r="I71" s="85"/>
      <c r="J71" s="86"/>
      <c r="K71" s="87"/>
      <c r="L71" s="88">
        <f t="shared" si="4"/>
        <v>0</v>
      </c>
      <c r="M71" s="21">
        <f t="shared" si="5"/>
        <v>0</v>
      </c>
      <c r="N71" s="89">
        <f t="shared" si="3"/>
        <v>0</v>
      </c>
      <c r="O71" s="79"/>
    </row>
    <row r="72" spans="1:15" ht="15" customHeight="1">
      <c r="A72" s="80">
        <v>72</v>
      </c>
      <c r="B72" s="16" t="s">
        <v>98</v>
      </c>
      <c r="C72" s="81" t="s">
        <v>112</v>
      </c>
      <c r="D72" s="82"/>
      <c r="E72" s="83"/>
      <c r="F72" s="84"/>
      <c r="G72" s="84"/>
      <c r="H72" s="84"/>
      <c r="I72" s="85"/>
      <c r="J72" s="86"/>
      <c r="K72" s="91"/>
      <c r="L72" s="88">
        <f t="shared" si="4"/>
        <v>0</v>
      </c>
      <c r="M72" s="21">
        <f t="shared" si="5"/>
        <v>0</v>
      </c>
      <c r="N72" s="89">
        <f t="shared" si="3"/>
        <v>0</v>
      </c>
      <c r="O72" s="79"/>
    </row>
    <row r="73" spans="1:15" ht="15" customHeight="1">
      <c r="A73" s="80">
        <v>73</v>
      </c>
      <c r="B73" s="16" t="s">
        <v>98</v>
      </c>
      <c r="C73" s="81" t="s">
        <v>125</v>
      </c>
      <c r="D73" s="82"/>
      <c r="E73" s="83"/>
      <c r="F73" s="84"/>
      <c r="G73" s="84"/>
      <c r="H73" s="84"/>
      <c r="I73" s="85"/>
      <c r="J73" s="86"/>
      <c r="K73" s="87"/>
      <c r="L73" s="88">
        <f t="shared" si="4"/>
        <v>0</v>
      </c>
      <c r="M73" s="21">
        <f t="shared" si="5"/>
        <v>0</v>
      </c>
      <c r="N73" s="89">
        <f t="shared" si="3"/>
        <v>0</v>
      </c>
      <c r="O73" s="79"/>
    </row>
    <row r="74" spans="1:15" ht="15" customHeight="1">
      <c r="A74" s="80">
        <v>74</v>
      </c>
      <c r="B74" s="16" t="s">
        <v>98</v>
      </c>
      <c r="C74" s="81" t="s">
        <v>126</v>
      </c>
      <c r="D74" s="82"/>
      <c r="E74" s="83"/>
      <c r="F74" s="84"/>
      <c r="G74" s="84"/>
      <c r="H74" s="84"/>
      <c r="I74" s="85"/>
      <c r="J74" s="86"/>
      <c r="K74" s="87"/>
      <c r="L74" s="88">
        <f t="shared" si="4"/>
        <v>0</v>
      </c>
      <c r="M74" s="21">
        <f t="shared" si="5"/>
        <v>0</v>
      </c>
      <c r="N74" s="89">
        <f t="shared" si="3"/>
        <v>0</v>
      </c>
      <c r="O74" s="79"/>
    </row>
    <row r="75" spans="1:15" ht="15" customHeight="1">
      <c r="A75" s="80">
        <v>75</v>
      </c>
      <c r="B75" s="16" t="s">
        <v>98</v>
      </c>
      <c r="C75" s="81" t="s">
        <v>127</v>
      </c>
      <c r="D75" s="82"/>
      <c r="E75" s="83"/>
      <c r="F75" s="84"/>
      <c r="G75" s="84"/>
      <c r="H75" s="84"/>
      <c r="I75" s="85"/>
      <c r="J75" s="86"/>
      <c r="K75" s="87"/>
      <c r="L75" s="88">
        <f t="shared" si="4"/>
        <v>0</v>
      </c>
      <c r="M75" s="21">
        <f t="shared" si="5"/>
        <v>0</v>
      </c>
      <c r="N75" s="89">
        <f t="shared" si="3"/>
        <v>0</v>
      </c>
      <c r="O75" s="79"/>
    </row>
    <row r="76" spans="1:15" ht="15" customHeight="1">
      <c r="A76" s="80">
        <v>76</v>
      </c>
      <c r="B76" s="16" t="s">
        <v>128</v>
      </c>
      <c r="C76" s="81" t="s">
        <v>91</v>
      </c>
      <c r="D76" s="82"/>
      <c r="E76" s="83"/>
      <c r="F76" s="84"/>
      <c r="G76" s="84"/>
      <c r="H76" s="84"/>
      <c r="I76" s="85"/>
      <c r="J76" s="86"/>
      <c r="K76" s="87"/>
      <c r="L76" s="88">
        <f t="shared" si="4"/>
        <v>0</v>
      </c>
      <c r="M76" s="21">
        <f t="shared" si="5"/>
        <v>0</v>
      </c>
      <c r="N76" s="89">
        <f t="shared" si="3"/>
        <v>0</v>
      </c>
      <c r="O76" s="79"/>
    </row>
    <row r="77" spans="1:15" ht="15" customHeight="1">
      <c r="A77" s="80">
        <v>77</v>
      </c>
      <c r="B77" s="16" t="s">
        <v>98</v>
      </c>
      <c r="C77" s="81" t="s">
        <v>97</v>
      </c>
      <c r="D77" s="92"/>
      <c r="E77" s="83"/>
      <c r="F77" s="84"/>
      <c r="G77" s="84"/>
      <c r="H77" s="84"/>
      <c r="I77" s="85"/>
      <c r="J77" s="86"/>
      <c r="K77" s="87"/>
      <c r="L77" s="88">
        <f t="shared" si="4"/>
        <v>0</v>
      </c>
      <c r="M77" s="21">
        <f t="shared" si="5"/>
        <v>0</v>
      </c>
      <c r="N77" s="89">
        <f t="shared" si="3"/>
        <v>0</v>
      </c>
      <c r="O77" s="79"/>
    </row>
    <row r="78" spans="1:15" ht="15" customHeight="1">
      <c r="A78" s="80">
        <v>78</v>
      </c>
      <c r="B78" s="16" t="s">
        <v>98</v>
      </c>
      <c r="C78" s="81" t="s">
        <v>129</v>
      </c>
      <c r="D78" s="92"/>
      <c r="E78" s="83"/>
      <c r="F78" s="84"/>
      <c r="G78" s="84"/>
      <c r="H78" s="84"/>
      <c r="I78" s="85"/>
      <c r="J78" s="86"/>
      <c r="K78" s="87"/>
      <c r="L78" s="88">
        <f t="shared" si="4"/>
        <v>0</v>
      </c>
      <c r="M78" s="21">
        <f t="shared" si="5"/>
        <v>0</v>
      </c>
      <c r="N78" s="89">
        <f t="shared" si="3"/>
        <v>0</v>
      </c>
      <c r="O78" s="79"/>
    </row>
    <row r="79" spans="1:15" ht="15" customHeight="1">
      <c r="A79" s="80">
        <v>79</v>
      </c>
      <c r="B79" s="16" t="s">
        <v>98</v>
      </c>
      <c r="C79" s="81" t="s">
        <v>73</v>
      </c>
      <c r="D79" s="92"/>
      <c r="E79" s="83"/>
      <c r="F79" s="84"/>
      <c r="G79" s="84"/>
      <c r="H79" s="84"/>
      <c r="I79" s="85"/>
      <c r="J79" s="86"/>
      <c r="K79" s="87"/>
      <c r="L79" s="88">
        <f t="shared" si="4"/>
        <v>0</v>
      </c>
      <c r="M79" s="21">
        <f t="shared" si="5"/>
        <v>0</v>
      </c>
      <c r="N79" s="89">
        <f t="shared" si="3"/>
        <v>0</v>
      </c>
      <c r="O79" s="79"/>
    </row>
    <row r="80" spans="1:15" ht="15" customHeight="1">
      <c r="A80" s="80">
        <v>80</v>
      </c>
      <c r="B80" s="16" t="s">
        <v>98</v>
      </c>
      <c r="C80" s="81" t="s">
        <v>130</v>
      </c>
      <c r="D80" s="92"/>
      <c r="E80" s="83"/>
      <c r="F80" s="84"/>
      <c r="G80" s="84"/>
      <c r="H80" s="84"/>
      <c r="I80" s="85"/>
      <c r="J80" s="86"/>
      <c r="K80" s="87"/>
      <c r="L80" s="88">
        <f t="shared" si="4"/>
        <v>0</v>
      </c>
      <c r="M80" s="21">
        <f t="shared" si="5"/>
        <v>0</v>
      </c>
      <c r="N80" s="89">
        <f t="shared" si="3"/>
        <v>0</v>
      </c>
      <c r="O80" s="79"/>
    </row>
    <row r="81" spans="1:15" ht="15" customHeight="1">
      <c r="A81" s="80">
        <v>81</v>
      </c>
      <c r="B81" s="16" t="s">
        <v>98</v>
      </c>
      <c r="C81" s="81" t="s">
        <v>131</v>
      </c>
      <c r="D81" s="92"/>
      <c r="E81" s="83"/>
      <c r="F81" s="84"/>
      <c r="G81" s="84"/>
      <c r="H81" s="84"/>
      <c r="I81" s="85"/>
      <c r="J81" s="86"/>
      <c r="K81" s="87"/>
      <c r="L81" s="88">
        <f t="shared" si="4"/>
        <v>0</v>
      </c>
      <c r="M81" s="21">
        <f t="shared" si="5"/>
        <v>0</v>
      </c>
      <c r="N81" s="89">
        <f t="shared" si="3"/>
        <v>0</v>
      </c>
      <c r="O81" s="79"/>
    </row>
    <row r="82" spans="1:15" ht="25.5">
      <c r="A82" s="80">
        <v>82</v>
      </c>
      <c r="B82" s="16" t="s">
        <v>98</v>
      </c>
      <c r="C82" s="81" t="s">
        <v>132</v>
      </c>
      <c r="D82" s="92"/>
      <c r="E82" s="83"/>
      <c r="F82" s="84"/>
      <c r="G82" s="84"/>
      <c r="H82" s="84"/>
      <c r="I82" s="85"/>
      <c r="J82" s="86"/>
      <c r="K82" s="87"/>
      <c r="L82" s="88">
        <f t="shared" si="4"/>
        <v>0</v>
      </c>
      <c r="M82" s="21">
        <f t="shared" si="5"/>
        <v>0</v>
      </c>
      <c r="N82" s="89">
        <f t="shared" si="3"/>
        <v>0</v>
      </c>
      <c r="O82" s="79"/>
    </row>
    <row r="83" spans="1:15" ht="15" customHeight="1">
      <c r="A83" s="80">
        <v>83</v>
      </c>
      <c r="B83" s="16" t="s">
        <v>98</v>
      </c>
      <c r="C83" s="81" t="s">
        <v>133</v>
      </c>
      <c r="D83" s="92"/>
      <c r="E83" s="83"/>
      <c r="F83" s="84"/>
      <c r="G83" s="84"/>
      <c r="H83" s="84"/>
      <c r="I83" s="85"/>
      <c r="J83" s="86"/>
      <c r="K83" s="87"/>
      <c r="L83" s="88">
        <f t="shared" si="4"/>
        <v>0</v>
      </c>
      <c r="M83" s="21">
        <f t="shared" si="5"/>
        <v>0</v>
      </c>
      <c r="N83" s="89">
        <f t="shared" si="3"/>
        <v>0</v>
      </c>
      <c r="O83" s="79"/>
    </row>
    <row r="84" spans="1:15" ht="15" customHeight="1">
      <c r="A84" s="80">
        <v>84</v>
      </c>
      <c r="B84" s="16" t="s">
        <v>98</v>
      </c>
      <c r="C84" s="81" t="s">
        <v>134</v>
      </c>
      <c r="D84" s="92"/>
      <c r="E84" s="83"/>
      <c r="F84" s="84"/>
      <c r="G84" s="84"/>
      <c r="H84" s="84"/>
      <c r="I84" s="85"/>
      <c r="J84" s="86"/>
      <c r="K84" s="87"/>
      <c r="L84" s="88">
        <f t="shared" si="4"/>
        <v>0</v>
      </c>
      <c r="M84" s="21">
        <f t="shared" si="5"/>
        <v>0</v>
      </c>
      <c r="N84" s="89">
        <f t="shared" si="3"/>
        <v>0</v>
      </c>
      <c r="O84" s="79"/>
    </row>
    <row r="85" spans="1:15" ht="15" customHeight="1">
      <c r="A85" s="80">
        <v>85</v>
      </c>
      <c r="B85" s="16" t="s">
        <v>98</v>
      </c>
      <c r="C85" s="81" t="s">
        <v>135</v>
      </c>
      <c r="D85" s="92"/>
      <c r="E85" s="83"/>
      <c r="F85" s="84"/>
      <c r="G85" s="84"/>
      <c r="H85" s="84"/>
      <c r="I85" s="85"/>
      <c r="J85" s="86"/>
      <c r="K85" s="87"/>
      <c r="L85" s="88">
        <f t="shared" si="4"/>
        <v>0</v>
      </c>
      <c r="M85" s="21">
        <f t="shared" si="5"/>
        <v>0</v>
      </c>
      <c r="N85" s="89">
        <f t="shared" si="3"/>
        <v>0</v>
      </c>
      <c r="O85" s="79"/>
    </row>
    <row r="86" spans="1:15" ht="15" customHeight="1">
      <c r="A86" s="80">
        <v>86</v>
      </c>
      <c r="B86" s="16" t="s">
        <v>98</v>
      </c>
      <c r="C86" s="81" t="s">
        <v>136</v>
      </c>
      <c r="D86" s="92"/>
      <c r="E86" s="83"/>
      <c r="F86" s="84"/>
      <c r="G86" s="84"/>
      <c r="H86" s="84"/>
      <c r="I86" s="85"/>
      <c r="J86" s="86"/>
      <c r="K86" s="87"/>
      <c r="L86" s="88">
        <f t="shared" si="4"/>
        <v>0</v>
      </c>
      <c r="M86" s="21">
        <f t="shared" si="5"/>
        <v>0</v>
      </c>
      <c r="N86" s="89">
        <f t="shared" si="3"/>
        <v>0</v>
      </c>
      <c r="O86" s="79"/>
    </row>
    <row r="87" spans="1:15" ht="25.5">
      <c r="A87" s="80">
        <v>87</v>
      </c>
      <c r="B87" s="16" t="s">
        <v>98</v>
      </c>
      <c r="C87" s="81" t="s">
        <v>137</v>
      </c>
      <c r="D87" s="92"/>
      <c r="E87" s="83"/>
      <c r="F87" s="84"/>
      <c r="G87" s="84"/>
      <c r="H87" s="84"/>
      <c r="I87" s="85"/>
      <c r="J87" s="86"/>
      <c r="K87" s="87"/>
      <c r="L87" s="88">
        <f t="shared" si="4"/>
        <v>0</v>
      </c>
      <c r="M87" s="21">
        <f t="shared" si="5"/>
        <v>0</v>
      </c>
      <c r="N87" s="89">
        <f t="shared" si="3"/>
        <v>0</v>
      </c>
      <c r="O87" s="79"/>
    </row>
    <row r="88" spans="1:15" ht="15" customHeight="1">
      <c r="A88" s="80">
        <v>88</v>
      </c>
      <c r="B88" s="16" t="s">
        <v>138</v>
      </c>
      <c r="C88" s="81" t="s">
        <v>139</v>
      </c>
      <c r="D88" s="92"/>
      <c r="E88" s="93"/>
      <c r="F88" s="94"/>
      <c r="G88" s="94"/>
      <c r="H88" s="84"/>
      <c r="I88" s="85"/>
      <c r="J88" s="86"/>
      <c r="K88" s="87"/>
      <c r="L88" s="88">
        <f t="shared" si="4"/>
        <v>0</v>
      </c>
      <c r="M88" s="21">
        <f t="shared" si="5"/>
        <v>0</v>
      </c>
      <c r="N88" s="89">
        <f t="shared" si="3"/>
        <v>0</v>
      </c>
      <c r="O88" s="79"/>
    </row>
    <row r="89" spans="1:15" ht="15" customHeight="1">
      <c r="A89" s="95">
        <v>89</v>
      </c>
      <c r="B89" s="19" t="s">
        <v>128</v>
      </c>
      <c r="C89" s="96" t="s">
        <v>140</v>
      </c>
      <c r="D89" s="92">
        <v>24</v>
      </c>
      <c r="E89" s="98"/>
      <c r="F89" s="99"/>
      <c r="G89" s="99"/>
      <c r="H89" s="100">
        <v>1</v>
      </c>
      <c r="I89" s="101"/>
      <c r="J89" s="102"/>
      <c r="K89" s="103"/>
      <c r="L89" s="88">
        <f t="shared" si="4"/>
        <v>21</v>
      </c>
      <c r="M89" s="21">
        <f t="shared" si="5"/>
        <v>-3</v>
      </c>
      <c r="N89" s="89">
        <f t="shared" si="3"/>
        <v>0</v>
      </c>
      <c r="O89" s="79"/>
    </row>
    <row r="90" spans="1:15" ht="15" customHeight="1">
      <c r="A90" s="95">
        <v>90</v>
      </c>
      <c r="B90" s="19" t="s">
        <v>128</v>
      </c>
      <c r="C90" s="96" t="s">
        <v>141</v>
      </c>
      <c r="D90" s="92">
        <v>26</v>
      </c>
      <c r="E90" s="98"/>
      <c r="F90" s="99"/>
      <c r="G90" s="99"/>
      <c r="H90" s="100">
        <v>1</v>
      </c>
      <c r="I90" s="101"/>
      <c r="J90" s="102"/>
      <c r="K90" s="103"/>
      <c r="L90" s="88">
        <f t="shared" si="4"/>
        <v>21</v>
      </c>
      <c r="M90" s="21">
        <f t="shared" si="5"/>
        <v>-5</v>
      </c>
      <c r="N90" s="89">
        <f t="shared" si="3"/>
        <v>0</v>
      </c>
      <c r="O90" s="79"/>
    </row>
    <row r="91" spans="1:15" ht="15" customHeight="1">
      <c r="A91" s="95">
        <v>91</v>
      </c>
      <c r="B91" s="19" t="s">
        <v>128</v>
      </c>
      <c r="C91" s="96" t="s">
        <v>124</v>
      </c>
      <c r="D91" s="92"/>
      <c r="E91" s="98"/>
      <c r="F91" s="99"/>
      <c r="G91" s="99"/>
      <c r="H91" s="100"/>
      <c r="I91" s="101"/>
      <c r="J91" s="102"/>
      <c r="K91" s="103"/>
      <c r="L91" s="88">
        <f t="shared" si="4"/>
        <v>0</v>
      </c>
      <c r="M91" s="21">
        <f t="shared" si="5"/>
        <v>0</v>
      </c>
      <c r="N91" s="89">
        <f t="shared" si="3"/>
        <v>0</v>
      </c>
      <c r="O91" s="79"/>
    </row>
    <row r="92" spans="1:15" ht="15" customHeight="1">
      <c r="A92" s="95">
        <v>92</v>
      </c>
      <c r="B92" s="19" t="s">
        <v>128</v>
      </c>
      <c r="C92" s="96" t="s">
        <v>142</v>
      </c>
      <c r="D92" s="92"/>
      <c r="E92" s="98"/>
      <c r="F92" s="99"/>
      <c r="G92" s="99"/>
      <c r="H92" s="100"/>
      <c r="I92" s="101"/>
      <c r="J92" s="102"/>
      <c r="K92" s="103"/>
      <c r="L92" s="88">
        <f t="shared" si="4"/>
        <v>0</v>
      </c>
      <c r="M92" s="21">
        <f t="shared" si="5"/>
        <v>0</v>
      </c>
      <c r="N92" s="89">
        <f t="shared" si="3"/>
        <v>0</v>
      </c>
      <c r="O92" s="79"/>
    </row>
    <row r="93" spans="1:15" ht="15" customHeight="1">
      <c r="A93" s="95">
        <v>93</v>
      </c>
      <c r="B93" s="19" t="s">
        <v>128</v>
      </c>
      <c r="C93" s="96" t="s">
        <v>143</v>
      </c>
      <c r="D93" s="92"/>
      <c r="E93" s="98"/>
      <c r="F93" s="99"/>
      <c r="G93" s="99"/>
      <c r="H93" s="100"/>
      <c r="I93" s="101"/>
      <c r="J93" s="102"/>
      <c r="K93" s="103"/>
      <c r="L93" s="88">
        <f t="shared" si="4"/>
        <v>0</v>
      </c>
      <c r="M93" s="21">
        <f t="shared" si="5"/>
        <v>0</v>
      </c>
      <c r="N93" s="89">
        <f t="shared" si="3"/>
        <v>0</v>
      </c>
      <c r="O93" s="79"/>
    </row>
    <row r="94" spans="1:15" ht="15" customHeight="1">
      <c r="A94" s="95">
        <v>94</v>
      </c>
      <c r="B94" s="19" t="s">
        <v>128</v>
      </c>
      <c r="C94" s="96" t="s">
        <v>144</v>
      </c>
      <c r="D94" s="92"/>
      <c r="E94" s="98"/>
      <c r="F94" s="99"/>
      <c r="G94" s="99"/>
      <c r="H94" s="100"/>
      <c r="I94" s="101"/>
      <c r="J94" s="102"/>
      <c r="K94" s="103"/>
      <c r="L94" s="88">
        <f t="shared" si="4"/>
        <v>0</v>
      </c>
      <c r="M94" s="21">
        <f t="shared" si="5"/>
        <v>0</v>
      </c>
      <c r="N94" s="89">
        <f t="shared" si="3"/>
        <v>0</v>
      </c>
      <c r="O94" s="79"/>
    </row>
    <row r="95" spans="1:15" ht="15" customHeight="1">
      <c r="A95" s="95">
        <v>95</v>
      </c>
      <c r="B95" s="19" t="s">
        <v>128</v>
      </c>
      <c r="C95" s="96" t="s">
        <v>145</v>
      </c>
      <c r="D95" s="92">
        <v>26</v>
      </c>
      <c r="E95" s="98"/>
      <c r="F95" s="99"/>
      <c r="G95" s="99"/>
      <c r="H95" s="100">
        <v>1</v>
      </c>
      <c r="I95" s="101"/>
      <c r="J95" s="102"/>
      <c r="K95" s="103"/>
      <c r="L95" s="88">
        <f t="shared" si="4"/>
        <v>21</v>
      </c>
      <c r="M95" s="21">
        <f t="shared" si="5"/>
        <v>-5</v>
      </c>
      <c r="N95" s="89">
        <f t="shared" si="3"/>
        <v>0</v>
      </c>
      <c r="O95" s="79"/>
    </row>
    <row r="96" spans="1:15" ht="15" customHeight="1">
      <c r="A96" s="95">
        <v>96</v>
      </c>
      <c r="B96" s="19" t="s">
        <v>128</v>
      </c>
      <c r="C96" s="96" t="s">
        <v>146</v>
      </c>
      <c r="D96" s="92"/>
      <c r="E96" s="98"/>
      <c r="F96" s="99"/>
      <c r="G96" s="99"/>
      <c r="H96" s="100"/>
      <c r="I96" s="101"/>
      <c r="J96" s="102"/>
      <c r="K96" s="103"/>
      <c r="L96" s="88">
        <f t="shared" si="4"/>
        <v>0</v>
      </c>
      <c r="M96" s="21">
        <f t="shared" si="5"/>
        <v>0</v>
      </c>
      <c r="N96" s="89">
        <f t="shared" si="3"/>
        <v>0</v>
      </c>
      <c r="O96" s="79"/>
    </row>
    <row r="97" spans="1:15" ht="15" customHeight="1">
      <c r="A97" s="95">
        <v>97</v>
      </c>
      <c r="B97" s="19" t="s">
        <v>128</v>
      </c>
      <c r="C97" s="96" t="s">
        <v>147</v>
      </c>
      <c r="D97" s="92"/>
      <c r="E97" s="98"/>
      <c r="F97" s="99"/>
      <c r="G97" s="99"/>
      <c r="H97" s="100"/>
      <c r="I97" s="101"/>
      <c r="J97" s="102"/>
      <c r="K97" s="103"/>
      <c r="L97" s="88">
        <f t="shared" si="4"/>
        <v>0</v>
      </c>
      <c r="M97" s="21">
        <f t="shared" si="5"/>
        <v>0</v>
      </c>
      <c r="N97" s="89">
        <f t="shared" si="3"/>
        <v>0</v>
      </c>
      <c r="O97" s="79"/>
    </row>
    <row r="98" spans="1:15" ht="15" customHeight="1">
      <c r="A98" s="95">
        <v>98</v>
      </c>
      <c r="B98" s="19" t="s">
        <v>128</v>
      </c>
      <c r="C98" s="96" t="s">
        <v>148</v>
      </c>
      <c r="D98" s="92"/>
      <c r="E98" s="98"/>
      <c r="F98" s="99"/>
      <c r="G98" s="99"/>
      <c r="H98" s="100"/>
      <c r="I98" s="101"/>
      <c r="J98" s="102"/>
      <c r="K98" s="103"/>
      <c r="L98" s="88">
        <f t="shared" si="4"/>
        <v>0</v>
      </c>
      <c r="M98" s="21">
        <f t="shared" si="5"/>
        <v>0</v>
      </c>
      <c r="N98" s="89">
        <f t="shared" si="3"/>
        <v>0</v>
      </c>
      <c r="O98" s="79"/>
    </row>
    <row r="99" spans="1:15" ht="15" customHeight="1">
      <c r="A99" s="95">
        <v>99</v>
      </c>
      <c r="B99" s="19" t="s">
        <v>128</v>
      </c>
      <c r="C99" s="96" t="s">
        <v>149</v>
      </c>
      <c r="D99" s="92"/>
      <c r="E99" s="98"/>
      <c r="F99" s="99"/>
      <c r="G99" s="99"/>
      <c r="H99" s="100"/>
      <c r="I99" s="101"/>
      <c r="J99" s="102"/>
      <c r="K99" s="103"/>
      <c r="L99" s="88">
        <f t="shared" si="4"/>
        <v>0</v>
      </c>
      <c r="M99" s="21">
        <f t="shared" si="5"/>
        <v>0</v>
      </c>
      <c r="N99" s="89">
        <f t="shared" si="3"/>
        <v>0</v>
      </c>
      <c r="O99" s="79"/>
    </row>
    <row r="100" spans="1:15" ht="15" customHeight="1">
      <c r="A100" s="95">
        <v>100</v>
      </c>
      <c r="B100" s="19" t="s">
        <v>128</v>
      </c>
      <c r="C100" s="96" t="s">
        <v>111</v>
      </c>
      <c r="D100" s="92"/>
      <c r="E100" s="98"/>
      <c r="F100" s="99"/>
      <c r="G100" s="99"/>
      <c r="H100" s="100"/>
      <c r="I100" s="101"/>
      <c r="J100" s="102"/>
      <c r="K100" s="103"/>
      <c r="L100" s="88">
        <f t="shared" si="4"/>
        <v>0</v>
      </c>
      <c r="M100" s="21">
        <f t="shared" si="5"/>
        <v>0</v>
      </c>
      <c r="N100" s="89">
        <f t="shared" si="3"/>
        <v>0</v>
      </c>
      <c r="O100" s="79"/>
    </row>
    <row r="101" spans="1:15" ht="15" customHeight="1">
      <c r="A101" s="95">
        <v>101</v>
      </c>
      <c r="B101" s="19" t="s">
        <v>128</v>
      </c>
      <c r="C101" s="96" t="s">
        <v>150</v>
      </c>
      <c r="D101" s="92"/>
      <c r="E101" s="98"/>
      <c r="F101" s="99"/>
      <c r="G101" s="99"/>
      <c r="H101" s="100"/>
      <c r="I101" s="101"/>
      <c r="J101" s="102"/>
      <c r="K101" s="103"/>
      <c r="L101" s="88">
        <f t="shared" si="4"/>
        <v>0</v>
      </c>
      <c r="M101" s="21">
        <f t="shared" si="5"/>
        <v>0</v>
      </c>
      <c r="N101" s="89">
        <f t="shared" si="3"/>
        <v>0</v>
      </c>
      <c r="O101" s="79"/>
    </row>
    <row r="102" spans="1:15" ht="15" customHeight="1">
      <c r="A102" s="95">
        <v>102</v>
      </c>
      <c r="B102" s="19" t="s">
        <v>128</v>
      </c>
      <c r="C102" s="96" t="s">
        <v>151</v>
      </c>
      <c r="D102" s="92"/>
      <c r="E102" s="98"/>
      <c r="F102" s="99"/>
      <c r="G102" s="99"/>
      <c r="H102" s="100"/>
      <c r="I102" s="101"/>
      <c r="J102" s="102"/>
      <c r="K102" s="103"/>
      <c r="L102" s="88">
        <f t="shared" si="4"/>
        <v>0</v>
      </c>
      <c r="M102" s="21">
        <f t="shared" si="5"/>
        <v>0</v>
      </c>
      <c r="N102" s="89">
        <f t="shared" si="3"/>
        <v>0</v>
      </c>
      <c r="O102" s="79"/>
    </row>
    <row r="103" spans="1:15" ht="15" customHeight="1">
      <c r="A103" s="95">
        <v>103</v>
      </c>
      <c r="B103" s="19" t="s">
        <v>128</v>
      </c>
      <c r="C103" s="96" t="s">
        <v>152</v>
      </c>
      <c r="D103" s="92"/>
      <c r="E103" s="98"/>
      <c r="F103" s="99"/>
      <c r="G103" s="99"/>
      <c r="H103" s="100"/>
      <c r="I103" s="101"/>
      <c r="J103" s="102"/>
      <c r="K103" s="103"/>
      <c r="L103" s="88">
        <f t="shared" si="4"/>
        <v>0</v>
      </c>
      <c r="M103" s="21">
        <f t="shared" si="5"/>
        <v>0</v>
      </c>
      <c r="N103" s="89">
        <f t="shared" si="3"/>
        <v>0</v>
      </c>
      <c r="O103" s="79"/>
    </row>
    <row r="104" spans="1:15" ht="15" customHeight="1">
      <c r="A104" s="95">
        <v>104</v>
      </c>
      <c r="B104" s="19" t="s">
        <v>128</v>
      </c>
      <c r="C104" s="96" t="s">
        <v>100</v>
      </c>
      <c r="D104" s="97"/>
      <c r="E104" s="104"/>
      <c r="F104" s="105"/>
      <c r="G104" s="105"/>
      <c r="H104" s="106"/>
      <c r="I104" s="107"/>
      <c r="J104" s="108"/>
      <c r="K104" s="109"/>
      <c r="L104" s="88">
        <f t="shared" si="4"/>
        <v>0</v>
      </c>
      <c r="M104" s="21">
        <f t="shared" si="5"/>
        <v>0</v>
      </c>
      <c r="N104" s="89">
        <f t="shared" si="3"/>
        <v>0</v>
      </c>
      <c r="O104" s="79"/>
    </row>
    <row r="105" spans="1:15" ht="15" customHeight="1">
      <c r="A105" s="80">
        <v>105</v>
      </c>
      <c r="B105" s="16" t="s">
        <v>153</v>
      </c>
      <c r="C105" s="81" t="s">
        <v>154</v>
      </c>
      <c r="D105" s="92">
        <v>29</v>
      </c>
      <c r="E105" s="110"/>
      <c r="F105" s="111">
        <v>1</v>
      </c>
      <c r="G105" s="111"/>
      <c r="H105" s="112"/>
      <c r="I105" s="113"/>
      <c r="J105" s="114"/>
      <c r="K105" s="91"/>
      <c r="L105" s="88">
        <f t="shared" si="4"/>
        <v>18</v>
      </c>
      <c r="M105" s="21">
        <f t="shared" si="5"/>
        <v>-11</v>
      </c>
      <c r="N105" s="89">
        <f t="shared" si="3"/>
        <v>0</v>
      </c>
      <c r="O105" s="79"/>
    </row>
    <row r="106" spans="1:15" ht="15" customHeight="1">
      <c r="A106" s="80">
        <v>106</v>
      </c>
      <c r="B106" s="16" t="s">
        <v>155</v>
      </c>
      <c r="C106" s="81" t="s">
        <v>156</v>
      </c>
      <c r="D106" s="92">
        <v>6</v>
      </c>
      <c r="E106" s="115"/>
      <c r="F106" s="112"/>
      <c r="G106" s="112">
        <v>1</v>
      </c>
      <c r="H106" s="112"/>
      <c r="I106" s="113"/>
      <c r="J106" s="114"/>
      <c r="K106" s="91"/>
      <c r="L106" s="88">
        <f t="shared" si="4"/>
        <v>19</v>
      </c>
      <c r="M106" s="21">
        <f t="shared" si="5"/>
        <v>13</v>
      </c>
      <c r="N106" s="89">
        <f t="shared" si="3"/>
        <v>1</v>
      </c>
      <c r="O106" s="79"/>
    </row>
    <row r="107" spans="1:15" ht="15" customHeight="1">
      <c r="A107" s="80">
        <v>107</v>
      </c>
      <c r="B107" s="16" t="s">
        <v>157</v>
      </c>
      <c r="C107" s="81" t="s">
        <v>158</v>
      </c>
      <c r="D107" s="92"/>
      <c r="E107" s="115"/>
      <c r="F107" s="112"/>
      <c r="G107" s="112"/>
      <c r="H107" s="112"/>
      <c r="I107" s="113"/>
      <c r="J107" s="114"/>
      <c r="K107" s="91"/>
      <c r="L107" s="88">
        <f t="shared" si="4"/>
        <v>0</v>
      </c>
      <c r="M107" s="21">
        <f t="shared" si="5"/>
        <v>0</v>
      </c>
      <c r="N107" s="89">
        <f t="shared" si="3"/>
        <v>0</v>
      </c>
      <c r="O107" s="79"/>
    </row>
    <row r="108" spans="1:15" ht="15" customHeight="1">
      <c r="A108" s="80">
        <v>108</v>
      </c>
      <c r="B108" s="16" t="s">
        <v>159</v>
      </c>
      <c r="C108" s="81" t="s">
        <v>160</v>
      </c>
      <c r="D108" s="92"/>
      <c r="E108" s="115"/>
      <c r="F108" s="112"/>
      <c r="G108" s="112"/>
      <c r="H108" s="112"/>
      <c r="I108" s="113"/>
      <c r="J108" s="114"/>
      <c r="K108" s="91"/>
      <c r="L108" s="88">
        <f t="shared" si="4"/>
        <v>0</v>
      </c>
      <c r="M108" s="21">
        <f t="shared" si="5"/>
        <v>0</v>
      </c>
      <c r="N108" s="89">
        <f t="shared" si="3"/>
        <v>0</v>
      </c>
      <c r="O108" s="79"/>
    </row>
    <row r="109" spans="1:15" ht="15" customHeight="1">
      <c r="A109" s="80">
        <v>109</v>
      </c>
      <c r="B109" s="16" t="s">
        <v>161</v>
      </c>
      <c r="C109" s="81" t="s">
        <v>162</v>
      </c>
      <c r="D109" s="92"/>
      <c r="E109" s="115"/>
      <c r="F109" s="112"/>
      <c r="G109" s="112"/>
      <c r="H109" s="112"/>
      <c r="I109" s="113"/>
      <c r="J109" s="114"/>
      <c r="K109" s="91"/>
      <c r="L109" s="88">
        <f t="shared" si="4"/>
        <v>0</v>
      </c>
      <c r="M109" s="21">
        <f t="shared" si="5"/>
        <v>0</v>
      </c>
      <c r="N109" s="89">
        <f t="shared" si="3"/>
        <v>0</v>
      </c>
      <c r="O109" s="79"/>
    </row>
    <row r="110" spans="1:15" ht="15" customHeight="1" thickBot="1">
      <c r="A110" s="116">
        <v>110</v>
      </c>
      <c r="B110" s="117" t="s">
        <v>163</v>
      </c>
      <c r="C110" s="118" t="s">
        <v>164</v>
      </c>
      <c r="D110" s="92"/>
      <c r="E110" s="119"/>
      <c r="F110" s="120"/>
      <c r="G110" s="120"/>
      <c r="H110" s="120"/>
      <c r="I110" s="121"/>
      <c r="J110" s="122"/>
      <c r="K110" s="123"/>
      <c r="L110" s="124">
        <f t="shared" si="4"/>
        <v>0</v>
      </c>
      <c r="M110" s="125">
        <f t="shared" si="5"/>
        <v>0</v>
      </c>
      <c r="N110" s="126">
        <f t="shared" si="3"/>
        <v>0</v>
      </c>
      <c r="O110" s="127"/>
    </row>
    <row r="111" spans="1:14" ht="15" customHeight="1">
      <c r="A111" s="9"/>
      <c r="B111" s="10"/>
      <c r="C111" s="11" t="s">
        <v>165</v>
      </c>
      <c r="D111" s="15">
        <f aca="true" t="shared" si="6" ref="D111:K111">SUM(D3:D88)+SUM(D105:D110)</f>
        <v>512</v>
      </c>
      <c r="E111" s="128">
        <f t="shared" si="6"/>
        <v>13</v>
      </c>
      <c r="F111" s="128">
        <f t="shared" si="6"/>
        <v>13</v>
      </c>
      <c r="G111" s="128">
        <f t="shared" si="6"/>
        <v>12</v>
      </c>
      <c r="H111" s="128">
        <f t="shared" si="6"/>
        <v>0</v>
      </c>
      <c r="I111" s="128">
        <f t="shared" si="6"/>
        <v>0</v>
      </c>
      <c r="J111" s="128">
        <f t="shared" si="6"/>
        <v>0</v>
      </c>
      <c r="K111" s="128">
        <f t="shared" si="6"/>
        <v>0</v>
      </c>
      <c r="L111" s="129">
        <f>SUM(L3:L88)+SUM(L105:L110)</f>
        <v>670</v>
      </c>
      <c r="M111" s="128">
        <f>SUM(M3:M88)+SUM(M105:M110)</f>
        <v>158</v>
      </c>
      <c r="N111" s="128">
        <f>SUM(N3:N88)+SUM(N105:N110)</f>
        <v>8</v>
      </c>
    </row>
    <row r="112" spans="1:13" ht="15" customHeight="1">
      <c r="A112" s="7"/>
      <c r="B112" s="7"/>
      <c r="C112" s="12"/>
      <c r="D112" s="7"/>
      <c r="E112" s="7"/>
      <c r="F112" s="7"/>
      <c r="G112" s="7"/>
      <c r="H112" s="7"/>
      <c r="I112" s="7"/>
      <c r="J112" s="7"/>
      <c r="K112" s="7"/>
      <c r="L112" s="7"/>
      <c r="M112" s="7"/>
    </row>
  </sheetData>
  <sheetProtection sheet="1"/>
  <mergeCells count="8">
    <mergeCell ref="L1:L2"/>
    <mergeCell ref="M1:M2"/>
    <mergeCell ref="E1:I1"/>
    <mergeCell ref="C1:C2"/>
    <mergeCell ref="B1:B2"/>
    <mergeCell ref="A1:A2"/>
    <mergeCell ref="J1:K1"/>
    <mergeCell ref="D1:D2"/>
  </mergeCells>
  <printOptions gridLines="1" horizont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Q26" sqref="Q26"/>
    </sheetView>
  </sheetViews>
  <sheetFormatPr defaultColWidth="9.140625" defaultRowHeight="15"/>
  <cols>
    <col min="1" max="1" width="2.7109375" style="7" customWidth="1"/>
    <col min="2" max="2" width="18.421875" style="7" customWidth="1"/>
    <col min="3" max="3" width="34.421875" style="7" customWidth="1"/>
    <col min="4" max="4" width="5.00390625" style="7" customWidth="1"/>
    <col min="5" max="6" width="5.28125" style="7" customWidth="1"/>
    <col min="7" max="7" width="5.421875" style="7" customWidth="1"/>
    <col min="8" max="8" width="5.28125" style="7" customWidth="1"/>
    <col min="9" max="9" width="5.7109375" style="7" customWidth="1"/>
    <col min="10" max="10" width="4.28125" style="7" customWidth="1"/>
    <col min="11" max="11" width="5.140625" style="7" customWidth="1"/>
    <col min="12" max="12" width="5.28125" style="7" customWidth="1"/>
    <col min="13" max="16384" width="9.140625" style="7" customWidth="1"/>
  </cols>
  <sheetData>
    <row r="1" spans="1:11" ht="24.75" customHeight="1" thickBot="1">
      <c r="A1" s="237" t="s">
        <v>227</v>
      </c>
      <c r="B1" s="238"/>
      <c r="C1" s="238"/>
      <c r="D1" s="244" t="s">
        <v>176</v>
      </c>
      <c r="E1" s="244"/>
      <c r="F1" s="224" t="s">
        <v>187</v>
      </c>
      <c r="G1" s="228" t="s">
        <v>185</v>
      </c>
      <c r="H1" s="228"/>
      <c r="I1" s="50" t="s">
        <v>186</v>
      </c>
      <c r="J1" s="23" t="s">
        <v>179</v>
      </c>
      <c r="K1" s="51"/>
    </row>
    <row r="2" spans="1:10" ht="69" customHeight="1" thickBot="1">
      <c r="A2" s="23" t="s">
        <v>175</v>
      </c>
      <c r="B2" s="52" t="s">
        <v>2</v>
      </c>
      <c r="C2" s="40"/>
      <c r="D2" s="23" t="s">
        <v>177</v>
      </c>
      <c r="E2" s="23" t="s">
        <v>178</v>
      </c>
      <c r="F2" s="232"/>
      <c r="G2" s="23" t="s">
        <v>171</v>
      </c>
      <c r="H2" s="23" t="s">
        <v>172</v>
      </c>
      <c r="I2" s="39" t="s">
        <v>173</v>
      </c>
      <c r="J2" s="23"/>
    </row>
    <row r="3" spans="1:10" ht="15">
      <c r="A3" s="25" t="s">
        <v>0</v>
      </c>
      <c r="B3" s="236" t="s">
        <v>1</v>
      </c>
      <c r="C3" s="236"/>
      <c r="D3" s="245">
        <v>25</v>
      </c>
      <c r="E3" s="245"/>
      <c r="F3" s="246"/>
      <c r="G3" s="46"/>
      <c r="H3" s="42"/>
      <c r="I3" s="45">
        <f>$D3*H3</f>
        <v>0</v>
      </c>
      <c r="J3" s="35"/>
    </row>
    <row r="4" spans="1:11" ht="15.75" thickBot="1">
      <c r="A4" s="27" t="s">
        <v>0</v>
      </c>
      <c r="B4" s="243" t="s">
        <v>2</v>
      </c>
      <c r="C4" s="243"/>
      <c r="D4" s="28">
        <v>9</v>
      </c>
      <c r="E4" s="28">
        <v>12</v>
      </c>
      <c r="F4" s="247"/>
      <c r="G4" s="29"/>
      <c r="H4" s="30"/>
      <c r="I4" s="31">
        <f>G4*$D4+H4*$E4</f>
        <v>0</v>
      </c>
      <c r="J4" s="36"/>
      <c r="K4" s="7" t="s">
        <v>174</v>
      </c>
    </row>
    <row r="5" spans="1:10" ht="15">
      <c r="A5" s="240" t="s">
        <v>3</v>
      </c>
      <c r="B5" s="241"/>
      <c r="C5" s="242"/>
      <c r="D5" s="251"/>
      <c r="E5" s="252"/>
      <c r="F5" s="253"/>
      <c r="G5" s="32">
        <f>G4</f>
        <v>0</v>
      </c>
      <c r="H5" s="32">
        <f>H3</f>
        <v>0</v>
      </c>
      <c r="I5" s="32">
        <f>I3+I4</f>
        <v>0</v>
      </c>
      <c r="J5" s="36"/>
    </row>
    <row r="6" spans="1:10" ht="15">
      <c r="A6" s="138" t="s">
        <v>4</v>
      </c>
      <c r="B6" s="235" t="s">
        <v>1</v>
      </c>
      <c r="C6" s="235"/>
      <c r="D6" s="250">
        <v>17</v>
      </c>
      <c r="E6" s="250"/>
      <c r="F6" s="139">
        <f>SUM(F7:F16)</f>
        <v>0</v>
      </c>
      <c r="G6" s="47"/>
      <c r="H6" s="13"/>
      <c r="I6" s="48">
        <f>$D6*H6</f>
        <v>0</v>
      </c>
      <c r="J6" s="134"/>
    </row>
    <row r="7" spans="1:10" ht="15">
      <c r="A7" s="138" t="s">
        <v>4</v>
      </c>
      <c r="B7" s="239" t="s">
        <v>5</v>
      </c>
      <c r="C7" s="239"/>
      <c r="D7" s="20">
        <v>18</v>
      </c>
      <c r="E7" s="20">
        <v>28</v>
      </c>
      <c r="F7" s="140"/>
      <c r="G7" s="41"/>
      <c r="H7" s="41"/>
      <c r="I7" s="48">
        <f aca="true" t="shared" si="0" ref="I7:I15">G7*$D7+H7*$E7</f>
        <v>0</v>
      </c>
      <c r="J7" s="135"/>
    </row>
    <row r="8" spans="1:10" ht="15">
      <c r="A8" s="138" t="s">
        <v>4</v>
      </c>
      <c r="B8" s="239" t="s">
        <v>6</v>
      </c>
      <c r="C8" s="239"/>
      <c r="D8" s="20">
        <v>18</v>
      </c>
      <c r="E8" s="20">
        <v>29</v>
      </c>
      <c r="F8" s="140"/>
      <c r="G8" s="41"/>
      <c r="H8" s="41"/>
      <c r="I8" s="48">
        <f t="shared" si="0"/>
        <v>0</v>
      </c>
      <c r="J8" s="134"/>
    </row>
    <row r="9" spans="1:11" ht="15">
      <c r="A9" s="138" t="s">
        <v>4</v>
      </c>
      <c r="B9" s="239" t="s">
        <v>7</v>
      </c>
      <c r="C9" s="239"/>
      <c r="D9" s="20">
        <v>18</v>
      </c>
      <c r="E9" s="20">
        <v>29</v>
      </c>
      <c r="F9" s="140"/>
      <c r="G9" s="41"/>
      <c r="H9" s="41"/>
      <c r="I9" s="48">
        <f>G9*$D9+H9*$E9-2*J9</f>
        <v>0</v>
      </c>
      <c r="J9" s="136"/>
      <c r="K9" s="7" t="s">
        <v>169</v>
      </c>
    </row>
    <row r="10" spans="1:10" ht="15">
      <c r="A10" s="138" t="s">
        <v>4</v>
      </c>
      <c r="B10" s="239" t="s">
        <v>8</v>
      </c>
      <c r="C10" s="239"/>
      <c r="D10" s="20">
        <v>18</v>
      </c>
      <c r="E10" s="20">
        <v>27</v>
      </c>
      <c r="F10" s="140"/>
      <c r="G10" s="41"/>
      <c r="H10" s="41"/>
      <c r="I10" s="48">
        <f t="shared" si="0"/>
        <v>0</v>
      </c>
      <c r="J10" s="137"/>
    </row>
    <row r="11" spans="1:11" ht="15">
      <c r="A11" s="138" t="s">
        <v>4</v>
      </c>
      <c r="B11" s="239" t="s">
        <v>9</v>
      </c>
      <c r="C11" s="239"/>
      <c r="D11" s="20">
        <v>18</v>
      </c>
      <c r="E11" s="20">
        <v>30</v>
      </c>
      <c r="F11" s="140"/>
      <c r="G11" s="41"/>
      <c r="H11" s="41"/>
      <c r="I11" s="48">
        <f>G11*$D11+H11*$E11-8*J11</f>
        <v>0</v>
      </c>
      <c r="J11" s="136"/>
      <c r="K11" s="7" t="s">
        <v>169</v>
      </c>
    </row>
    <row r="12" spans="1:11" ht="15">
      <c r="A12" s="138" t="s">
        <v>4</v>
      </c>
      <c r="B12" s="239" t="s">
        <v>10</v>
      </c>
      <c r="C12" s="239"/>
      <c r="D12" s="20">
        <v>18</v>
      </c>
      <c r="E12" s="20">
        <v>33</v>
      </c>
      <c r="F12" s="140"/>
      <c r="G12" s="41"/>
      <c r="H12" s="41"/>
      <c r="I12" s="48">
        <f>G12*$D12+H12*$E12-10*J12</f>
        <v>0</v>
      </c>
      <c r="J12" s="136"/>
      <c r="K12" s="7" t="s">
        <v>169</v>
      </c>
    </row>
    <row r="13" spans="1:11" ht="15">
      <c r="A13" s="138" t="s">
        <v>4</v>
      </c>
      <c r="B13" s="239" t="s">
        <v>11</v>
      </c>
      <c r="C13" s="239"/>
      <c r="D13" s="20">
        <v>18</v>
      </c>
      <c r="E13" s="20">
        <v>28</v>
      </c>
      <c r="F13" s="140"/>
      <c r="G13" s="41"/>
      <c r="H13" s="41"/>
      <c r="I13" s="48">
        <f t="shared" si="0"/>
        <v>0</v>
      </c>
      <c r="J13" s="134"/>
      <c r="K13" s="7" t="s">
        <v>170</v>
      </c>
    </row>
    <row r="14" spans="1:10" ht="15">
      <c r="A14" s="138" t="s">
        <v>4</v>
      </c>
      <c r="B14" s="239" t="s">
        <v>12</v>
      </c>
      <c r="C14" s="239"/>
      <c r="D14" s="20">
        <v>18</v>
      </c>
      <c r="E14" s="20">
        <v>25</v>
      </c>
      <c r="F14" s="140"/>
      <c r="G14" s="41"/>
      <c r="H14" s="41"/>
      <c r="I14" s="48">
        <f t="shared" si="0"/>
        <v>0</v>
      </c>
      <c r="J14" s="134"/>
    </row>
    <row r="15" spans="1:10" ht="15">
      <c r="A15" s="138" t="s">
        <v>4</v>
      </c>
      <c r="B15" s="239" t="s">
        <v>13</v>
      </c>
      <c r="C15" s="239"/>
      <c r="D15" s="20">
        <v>18</v>
      </c>
      <c r="E15" s="20">
        <v>23</v>
      </c>
      <c r="F15" s="140"/>
      <c r="G15" s="41"/>
      <c r="H15" s="41"/>
      <c r="I15" s="48">
        <f t="shared" si="0"/>
        <v>0</v>
      </c>
      <c r="J15" s="134"/>
    </row>
    <row r="16" spans="1:10" ht="15">
      <c r="A16" s="138" t="s">
        <v>4</v>
      </c>
      <c r="B16" s="239" t="s">
        <v>14</v>
      </c>
      <c r="C16" s="239"/>
      <c r="D16" s="20">
        <v>18</v>
      </c>
      <c r="E16" s="20">
        <v>26</v>
      </c>
      <c r="F16" s="140"/>
      <c r="G16" s="41"/>
      <c r="H16" s="41"/>
      <c r="I16" s="48">
        <f>G16*$D16+H16*$E16</f>
        <v>0</v>
      </c>
      <c r="J16" s="134"/>
    </row>
    <row r="17" spans="1:10" ht="15.75" thickBot="1">
      <c r="A17" s="260" t="s">
        <v>15</v>
      </c>
      <c r="B17" s="261"/>
      <c r="C17" s="262"/>
      <c r="D17" s="254"/>
      <c r="E17" s="255"/>
      <c r="F17" s="256"/>
      <c r="G17" s="32">
        <f>SUM(G7:G16)</f>
        <v>0</v>
      </c>
      <c r="H17" s="32">
        <f>SUM(H7:H16)</f>
        <v>0</v>
      </c>
      <c r="I17" s="32">
        <f>SUM(I6:I16)</f>
        <v>0</v>
      </c>
      <c r="J17" s="36"/>
    </row>
    <row r="18" spans="1:10" ht="15">
      <c r="A18" s="25" t="s">
        <v>16</v>
      </c>
      <c r="B18" s="236" t="s">
        <v>1</v>
      </c>
      <c r="C18" s="236"/>
      <c r="D18" s="259">
        <v>10</v>
      </c>
      <c r="E18" s="259"/>
      <c r="F18" s="257">
        <f>SUM(F20:F36)</f>
        <v>0</v>
      </c>
      <c r="G18" s="248"/>
      <c r="H18" s="26"/>
      <c r="I18" s="45">
        <f>$D18*H18</f>
        <v>0</v>
      </c>
      <c r="J18" s="36"/>
    </row>
    <row r="19" spans="1:10" ht="15">
      <c r="A19" s="33" t="s">
        <v>16</v>
      </c>
      <c r="B19" s="235" t="s">
        <v>17</v>
      </c>
      <c r="C19" s="235"/>
      <c r="D19" s="250">
        <v>2</v>
      </c>
      <c r="E19" s="250"/>
      <c r="F19" s="258"/>
      <c r="G19" s="249"/>
      <c r="H19" s="13"/>
      <c r="I19" s="48">
        <f>$D19*H19</f>
        <v>0</v>
      </c>
      <c r="J19" s="36"/>
    </row>
    <row r="20" spans="1:10" ht="15">
      <c r="A20" s="33" t="s">
        <v>16</v>
      </c>
      <c r="B20" s="34" t="s">
        <v>5</v>
      </c>
      <c r="C20" s="34" t="s">
        <v>18</v>
      </c>
      <c r="D20" s="20">
        <v>23</v>
      </c>
      <c r="E20" s="20">
        <v>34</v>
      </c>
      <c r="F20" s="140"/>
      <c r="G20" s="41"/>
      <c r="H20" s="41"/>
      <c r="I20" s="48">
        <f aca="true" t="shared" si="1" ref="I20:I36">G20*$D20+H20*$E20</f>
        <v>0</v>
      </c>
      <c r="J20" s="36"/>
    </row>
    <row r="21" spans="1:11" ht="15">
      <c r="A21" s="33" t="s">
        <v>16</v>
      </c>
      <c r="B21" s="34" t="s">
        <v>5</v>
      </c>
      <c r="C21" s="34" t="s">
        <v>19</v>
      </c>
      <c r="D21" s="20">
        <v>23</v>
      </c>
      <c r="E21" s="20">
        <v>41</v>
      </c>
      <c r="F21" s="140"/>
      <c r="G21" s="41"/>
      <c r="H21" s="41"/>
      <c r="I21" s="48">
        <f>G21*$D21+H21*$E21-2*J21</f>
        <v>0</v>
      </c>
      <c r="J21" s="38"/>
      <c r="K21" s="7" t="s">
        <v>169</v>
      </c>
    </row>
    <row r="22" spans="1:10" ht="15">
      <c r="A22" s="33" t="s">
        <v>16</v>
      </c>
      <c r="B22" s="34" t="s">
        <v>6</v>
      </c>
      <c r="C22" s="34" t="s">
        <v>20</v>
      </c>
      <c r="D22" s="20">
        <v>23</v>
      </c>
      <c r="E22" s="20">
        <v>37</v>
      </c>
      <c r="F22" s="140"/>
      <c r="G22" s="41"/>
      <c r="H22" s="41"/>
      <c r="I22" s="48">
        <f t="shared" si="1"/>
        <v>0</v>
      </c>
      <c r="J22" s="37"/>
    </row>
    <row r="23" spans="1:10" ht="15">
      <c r="A23" s="33" t="s">
        <v>16</v>
      </c>
      <c r="B23" s="34" t="s">
        <v>7</v>
      </c>
      <c r="C23" s="34" t="s">
        <v>21</v>
      </c>
      <c r="D23" s="20">
        <v>23</v>
      </c>
      <c r="E23" s="20">
        <v>35</v>
      </c>
      <c r="F23" s="140"/>
      <c r="G23" s="41"/>
      <c r="H23" s="41"/>
      <c r="I23" s="48">
        <f t="shared" si="1"/>
        <v>0</v>
      </c>
      <c r="J23" s="37"/>
    </row>
    <row r="24" spans="1:11" ht="15">
      <c r="A24" s="33" t="s">
        <v>16</v>
      </c>
      <c r="B24" s="34" t="s">
        <v>8</v>
      </c>
      <c r="C24" s="34" t="s">
        <v>22</v>
      </c>
      <c r="D24" s="20">
        <v>23</v>
      </c>
      <c r="E24" s="20">
        <v>35</v>
      </c>
      <c r="F24" s="140"/>
      <c r="G24" s="41"/>
      <c r="H24" s="41"/>
      <c r="I24" s="48">
        <f>G24*$D24+H24*$E24-2*J24</f>
        <v>0</v>
      </c>
      <c r="J24" s="38"/>
      <c r="K24" s="7" t="s">
        <v>169</v>
      </c>
    </row>
    <row r="25" spans="1:11" ht="15">
      <c r="A25" s="33" t="s">
        <v>16</v>
      </c>
      <c r="B25" s="34" t="s">
        <v>8</v>
      </c>
      <c r="C25" s="34" t="s">
        <v>23</v>
      </c>
      <c r="D25" s="20">
        <v>23</v>
      </c>
      <c r="E25" s="20">
        <v>35</v>
      </c>
      <c r="F25" s="140"/>
      <c r="G25" s="41"/>
      <c r="H25" s="41"/>
      <c r="I25" s="48">
        <f>G25*$D25+H25*$E25-2*J25</f>
        <v>0</v>
      </c>
      <c r="J25" s="38"/>
      <c r="K25" s="7" t="s">
        <v>169</v>
      </c>
    </row>
    <row r="26" spans="1:11" ht="15">
      <c r="A26" s="33" t="s">
        <v>16</v>
      </c>
      <c r="B26" s="34" t="s">
        <v>9</v>
      </c>
      <c r="C26" s="34" t="s">
        <v>24</v>
      </c>
      <c r="D26" s="20">
        <v>23</v>
      </c>
      <c r="E26" s="20">
        <v>42</v>
      </c>
      <c r="F26" s="140"/>
      <c r="G26" s="41"/>
      <c r="H26" s="41"/>
      <c r="I26" s="48">
        <f>G26*$D26+H26*$E26-13*J26</f>
        <v>0</v>
      </c>
      <c r="J26" s="38"/>
      <c r="K26" s="7" t="s">
        <v>169</v>
      </c>
    </row>
    <row r="27" spans="1:11" ht="15">
      <c r="A27" s="33" t="s">
        <v>16</v>
      </c>
      <c r="B27" s="34" t="s">
        <v>10</v>
      </c>
      <c r="C27" s="34" t="s">
        <v>25</v>
      </c>
      <c r="D27" s="20">
        <v>23</v>
      </c>
      <c r="E27" s="20">
        <v>42</v>
      </c>
      <c r="F27" s="140"/>
      <c r="G27" s="41"/>
      <c r="H27" s="41"/>
      <c r="I27" s="48">
        <f>G27*$D27+H27*$E27-5*J27</f>
        <v>0</v>
      </c>
      <c r="J27" s="38"/>
      <c r="K27" s="7" t="s">
        <v>169</v>
      </c>
    </row>
    <row r="28" spans="1:11" ht="15">
      <c r="A28" s="33" t="s">
        <v>16</v>
      </c>
      <c r="B28" s="34" t="s">
        <v>11</v>
      </c>
      <c r="C28" s="34" t="s">
        <v>26</v>
      </c>
      <c r="D28" s="20">
        <v>23</v>
      </c>
      <c r="E28" s="20">
        <v>39</v>
      </c>
      <c r="F28" s="140"/>
      <c r="G28" s="41"/>
      <c r="H28" s="41"/>
      <c r="I28" s="48">
        <f t="shared" si="1"/>
        <v>0</v>
      </c>
      <c r="J28" s="36"/>
      <c r="K28" s="7" t="s">
        <v>170</v>
      </c>
    </row>
    <row r="29" spans="1:10" ht="15">
      <c r="A29" s="33" t="s">
        <v>16</v>
      </c>
      <c r="B29" s="34" t="s">
        <v>12</v>
      </c>
      <c r="C29" s="34" t="s">
        <v>27</v>
      </c>
      <c r="D29" s="20">
        <v>23</v>
      </c>
      <c r="E29" s="20">
        <v>31</v>
      </c>
      <c r="F29" s="140"/>
      <c r="G29" s="41"/>
      <c r="H29" s="41"/>
      <c r="I29" s="48">
        <f t="shared" si="1"/>
        <v>0</v>
      </c>
      <c r="J29" s="36"/>
    </row>
    <row r="30" spans="1:10" ht="15">
      <c r="A30" s="33" t="s">
        <v>16</v>
      </c>
      <c r="B30" s="34" t="s">
        <v>12</v>
      </c>
      <c r="C30" s="34" t="s">
        <v>28</v>
      </c>
      <c r="D30" s="20">
        <v>23</v>
      </c>
      <c r="E30" s="20">
        <v>29</v>
      </c>
      <c r="F30" s="140"/>
      <c r="G30" s="41"/>
      <c r="H30" s="41"/>
      <c r="I30" s="48">
        <f t="shared" si="1"/>
        <v>0</v>
      </c>
      <c r="J30" s="36"/>
    </row>
    <row r="31" spans="1:10" ht="15">
      <c r="A31" s="33" t="s">
        <v>16</v>
      </c>
      <c r="B31" s="34" t="s">
        <v>13</v>
      </c>
      <c r="C31" s="34" t="s">
        <v>29</v>
      </c>
      <c r="D31" s="20">
        <v>23</v>
      </c>
      <c r="E31" s="20">
        <v>32</v>
      </c>
      <c r="F31" s="140"/>
      <c r="G31" s="41"/>
      <c r="H31" s="41"/>
      <c r="I31" s="48">
        <f t="shared" si="1"/>
        <v>0</v>
      </c>
      <c r="J31" s="36"/>
    </row>
    <row r="32" spans="1:10" ht="15">
      <c r="A32" s="33" t="s">
        <v>16</v>
      </c>
      <c r="B32" s="34" t="s">
        <v>13</v>
      </c>
      <c r="C32" s="34" t="s">
        <v>30</v>
      </c>
      <c r="D32" s="20">
        <v>23</v>
      </c>
      <c r="E32" s="20">
        <v>34</v>
      </c>
      <c r="F32" s="140"/>
      <c r="G32" s="41"/>
      <c r="H32" s="41"/>
      <c r="I32" s="48">
        <f t="shared" si="1"/>
        <v>0</v>
      </c>
      <c r="J32" s="36"/>
    </row>
    <row r="33" spans="1:10" ht="15">
      <c r="A33" s="33" t="s">
        <v>16</v>
      </c>
      <c r="B33" s="34" t="s">
        <v>13</v>
      </c>
      <c r="C33" s="34" t="s">
        <v>31</v>
      </c>
      <c r="D33" s="20">
        <v>23</v>
      </c>
      <c r="E33" s="20">
        <v>31</v>
      </c>
      <c r="F33" s="140"/>
      <c r="G33" s="41"/>
      <c r="H33" s="41"/>
      <c r="I33" s="48">
        <f t="shared" si="1"/>
        <v>0</v>
      </c>
      <c r="J33" s="36"/>
    </row>
    <row r="34" spans="1:10" ht="15">
      <c r="A34" s="33" t="s">
        <v>16</v>
      </c>
      <c r="B34" s="34" t="s">
        <v>14</v>
      </c>
      <c r="C34" s="34" t="s">
        <v>32</v>
      </c>
      <c r="D34" s="20">
        <v>23</v>
      </c>
      <c r="E34" s="20">
        <v>33</v>
      </c>
      <c r="F34" s="140"/>
      <c r="G34" s="41"/>
      <c r="H34" s="41"/>
      <c r="I34" s="48">
        <f t="shared" si="1"/>
        <v>0</v>
      </c>
      <c r="J34" s="36"/>
    </row>
    <row r="35" spans="1:10" ht="15">
      <c r="A35" s="33" t="s">
        <v>16</v>
      </c>
      <c r="B35" s="34" t="s">
        <v>14</v>
      </c>
      <c r="C35" s="34" t="s">
        <v>33</v>
      </c>
      <c r="D35" s="20">
        <v>23</v>
      </c>
      <c r="E35" s="20">
        <v>34</v>
      </c>
      <c r="F35" s="140"/>
      <c r="G35" s="41"/>
      <c r="H35" s="41"/>
      <c r="I35" s="48">
        <f t="shared" si="1"/>
        <v>0</v>
      </c>
      <c r="J35" s="36"/>
    </row>
    <row r="36" spans="1:10" ht="15.75" thickBot="1">
      <c r="A36" s="27" t="s">
        <v>16</v>
      </c>
      <c r="B36" s="131" t="s">
        <v>14</v>
      </c>
      <c r="C36" s="131" t="s">
        <v>34</v>
      </c>
      <c r="D36" s="28">
        <v>23</v>
      </c>
      <c r="E36" s="28">
        <v>33</v>
      </c>
      <c r="F36" s="141"/>
      <c r="G36" s="30"/>
      <c r="H36" s="30"/>
      <c r="I36" s="31">
        <f t="shared" si="1"/>
        <v>0</v>
      </c>
      <c r="J36" s="132"/>
    </row>
    <row r="37" spans="1:9" ht="15">
      <c r="A37" s="263" t="s">
        <v>35</v>
      </c>
      <c r="B37" s="264"/>
      <c r="C37" s="264"/>
      <c r="D37" s="251"/>
      <c r="E37" s="252"/>
      <c r="F37" s="253"/>
      <c r="G37" s="24">
        <f>SUM(G20:G36)</f>
        <v>0</v>
      </c>
      <c r="H37" s="24">
        <f>SUM(H20:H36)</f>
        <v>0</v>
      </c>
      <c r="I37" s="24">
        <f>SUM(I18:I36)</f>
        <v>0</v>
      </c>
    </row>
    <row r="38" spans="1:11" ht="15.75" thickBot="1">
      <c r="A38" s="233" t="s">
        <v>36</v>
      </c>
      <c r="B38" s="234"/>
      <c r="C38" s="234"/>
      <c r="D38" s="2"/>
      <c r="E38" s="3"/>
      <c r="F38" s="14">
        <f>F18+F6+F3</f>
        <v>0</v>
      </c>
      <c r="G38" s="14">
        <f>G37+G17+G5</f>
        <v>0</v>
      </c>
      <c r="H38" s="14">
        <f>H37+H17+H5</f>
        <v>0</v>
      </c>
      <c r="I38" s="133">
        <f>I37+I17+I5</f>
        <v>0</v>
      </c>
      <c r="J38" s="8"/>
      <c r="K38" s="8"/>
    </row>
    <row r="39" spans="1:11" ht="15.75" thickBot="1">
      <c r="A39" s="4"/>
      <c r="B39" s="4"/>
      <c r="D39" s="1"/>
      <c r="E39" s="1"/>
      <c r="F39" s="1"/>
      <c r="G39" s="1"/>
      <c r="H39" s="5" t="s">
        <v>226</v>
      </c>
      <c r="I39" s="60">
        <f>ΚενάΠλεον!D111-'ΩρεςΗρερήσ.'!I38</f>
        <v>512</v>
      </c>
      <c r="J39" s="8"/>
      <c r="K39" s="8"/>
    </row>
  </sheetData>
  <sheetProtection sheet="1"/>
  <mergeCells count="33">
    <mergeCell ref="B10:C10"/>
    <mergeCell ref="B11:C11"/>
    <mergeCell ref="F18:F19"/>
    <mergeCell ref="D18:E18"/>
    <mergeCell ref="A17:C17"/>
    <mergeCell ref="A37:C37"/>
    <mergeCell ref="B16:C16"/>
    <mergeCell ref="G18:G19"/>
    <mergeCell ref="D19:E19"/>
    <mergeCell ref="D6:E6"/>
    <mergeCell ref="D5:F5"/>
    <mergeCell ref="D17:F17"/>
    <mergeCell ref="D37:F37"/>
    <mergeCell ref="B13:C13"/>
    <mergeCell ref="B4:C4"/>
    <mergeCell ref="D1:E1"/>
    <mergeCell ref="F1:F2"/>
    <mergeCell ref="G1:H1"/>
    <mergeCell ref="B3:C3"/>
    <mergeCell ref="D3:E3"/>
    <mergeCell ref="F3:F4"/>
    <mergeCell ref="B6:C6"/>
    <mergeCell ref="B9:C9"/>
    <mergeCell ref="A38:C38"/>
    <mergeCell ref="B19:C19"/>
    <mergeCell ref="B18:C18"/>
    <mergeCell ref="A1:C1"/>
    <mergeCell ref="B14:C14"/>
    <mergeCell ref="B7:C7"/>
    <mergeCell ref="B8:C8"/>
    <mergeCell ref="B12:C12"/>
    <mergeCell ref="A5:C5"/>
    <mergeCell ref="B15:C15"/>
  </mergeCells>
  <printOptions gridLines="1" horizontalCentered="1"/>
  <pageMargins left="0.11811023622047245" right="0.15748031496062992" top="0.35433070866141736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pane ySplit="2" topLeftCell="A43" activePane="bottomLeft" state="frozen"/>
      <selection pane="topLeft" activeCell="A1" sqref="A1"/>
      <selection pane="bottomLeft" activeCell="I57" sqref="I57"/>
    </sheetView>
  </sheetViews>
  <sheetFormatPr defaultColWidth="9.140625" defaultRowHeight="15"/>
  <cols>
    <col min="1" max="1" width="2.7109375" style="7" customWidth="1"/>
    <col min="2" max="2" width="18.421875" style="7" customWidth="1"/>
    <col min="3" max="3" width="34.421875" style="7" customWidth="1"/>
    <col min="4" max="4" width="5.00390625" style="173" customWidth="1"/>
    <col min="5" max="6" width="5.28125" style="173" customWidth="1"/>
    <col min="7" max="7" width="4.8515625" style="173" customWidth="1"/>
    <col min="8" max="8" width="5.00390625" style="173" customWidth="1"/>
    <col min="9" max="9" width="4.8515625" style="173" customWidth="1"/>
    <col min="10" max="10" width="5.28125" style="173" customWidth="1"/>
    <col min="11" max="16384" width="9.140625" style="7" customWidth="1"/>
  </cols>
  <sheetData>
    <row r="1" spans="1:10" ht="24.75" customHeight="1" thickBot="1">
      <c r="A1" s="265" t="s">
        <v>228</v>
      </c>
      <c r="B1" s="265"/>
      <c r="C1" s="265"/>
      <c r="D1" s="244" t="s">
        <v>176</v>
      </c>
      <c r="E1" s="244"/>
      <c r="F1" s="268" t="s">
        <v>187</v>
      </c>
      <c r="G1" s="228" t="s">
        <v>185</v>
      </c>
      <c r="H1" s="228"/>
      <c r="I1" s="277" t="s">
        <v>186</v>
      </c>
      <c r="J1" s="278"/>
    </row>
    <row r="2" spans="1:10" ht="75.75" customHeight="1" thickBot="1">
      <c r="A2" s="23" t="s">
        <v>175</v>
      </c>
      <c r="B2" s="52" t="s">
        <v>2</v>
      </c>
      <c r="C2" s="40"/>
      <c r="D2" s="49" t="s">
        <v>177</v>
      </c>
      <c r="E2" s="49" t="s">
        <v>178</v>
      </c>
      <c r="F2" s="269"/>
      <c r="G2" s="49" t="s">
        <v>171</v>
      </c>
      <c r="H2" s="49" t="s">
        <v>172</v>
      </c>
      <c r="I2" s="142" t="s">
        <v>173</v>
      </c>
      <c r="J2" s="142" t="s">
        <v>179</v>
      </c>
    </row>
    <row r="3" spans="1:10" ht="15">
      <c r="A3" s="25" t="s">
        <v>0</v>
      </c>
      <c r="B3" s="266" t="s">
        <v>1</v>
      </c>
      <c r="C3" s="266"/>
      <c r="D3" s="267">
        <v>18</v>
      </c>
      <c r="E3" s="267"/>
      <c r="F3" s="246">
        <v>50</v>
      </c>
      <c r="G3" s="143"/>
      <c r="H3" s="144">
        <v>3</v>
      </c>
      <c r="I3" s="145">
        <f>$D3*H3</f>
        <v>54</v>
      </c>
      <c r="J3" s="146"/>
    </row>
    <row r="4" spans="1:11" ht="15.75" thickBot="1">
      <c r="A4" s="27" t="s">
        <v>0</v>
      </c>
      <c r="B4" s="270" t="s">
        <v>2</v>
      </c>
      <c r="C4" s="270"/>
      <c r="D4" s="147">
        <v>7</v>
      </c>
      <c r="E4" s="147">
        <v>9</v>
      </c>
      <c r="F4" s="247"/>
      <c r="G4" s="148"/>
      <c r="H4" s="149">
        <v>3</v>
      </c>
      <c r="I4" s="150">
        <f>G4*$D4+H4*$E4</f>
        <v>27</v>
      </c>
      <c r="J4" s="151"/>
      <c r="K4" s="7" t="s">
        <v>174</v>
      </c>
    </row>
    <row r="5" spans="1:10" ht="15">
      <c r="A5" s="273" t="s">
        <v>3</v>
      </c>
      <c r="B5" s="241"/>
      <c r="C5" s="242"/>
      <c r="D5" s="182"/>
      <c r="E5" s="183"/>
      <c r="F5" s="184"/>
      <c r="G5" s="185">
        <f>G4</f>
        <v>0</v>
      </c>
      <c r="H5" s="185">
        <f>H3</f>
        <v>3</v>
      </c>
      <c r="I5" s="186">
        <f>I3+I4</f>
        <v>81</v>
      </c>
      <c r="J5" s="176"/>
    </row>
    <row r="6" spans="1:11" ht="15">
      <c r="A6" s="33" t="s">
        <v>4</v>
      </c>
      <c r="B6" s="272" t="s">
        <v>1</v>
      </c>
      <c r="C6" s="272"/>
      <c r="D6" s="271">
        <v>10</v>
      </c>
      <c r="E6" s="271"/>
      <c r="F6" s="153"/>
      <c r="G6" s="177"/>
      <c r="H6" s="167">
        <v>4</v>
      </c>
      <c r="I6" s="187">
        <f>$D6*H6</f>
        <v>40</v>
      </c>
      <c r="J6" s="176"/>
      <c r="K6" s="7">
        <v>1</v>
      </c>
    </row>
    <row r="7" spans="1:10" ht="15">
      <c r="A7" s="33" t="s">
        <v>4</v>
      </c>
      <c r="B7" s="239" t="s">
        <v>5</v>
      </c>
      <c r="C7" s="239"/>
      <c r="D7" s="154">
        <v>13</v>
      </c>
      <c r="E7" s="154">
        <v>22</v>
      </c>
      <c r="F7" s="155">
        <v>12</v>
      </c>
      <c r="G7" s="156"/>
      <c r="H7" s="156">
        <v>1</v>
      </c>
      <c r="I7" s="187">
        <f aca="true" t="shared" si="0" ref="I7:I15">G7*$D7+H7*$E7</f>
        <v>22</v>
      </c>
      <c r="J7" s="178"/>
    </row>
    <row r="8" spans="1:10" ht="15">
      <c r="A8" s="33" t="s">
        <v>4</v>
      </c>
      <c r="B8" s="239" t="s">
        <v>6</v>
      </c>
      <c r="C8" s="239"/>
      <c r="D8" s="154">
        <v>13</v>
      </c>
      <c r="E8" s="154">
        <v>21</v>
      </c>
      <c r="F8" s="155">
        <v>25</v>
      </c>
      <c r="G8" s="156">
        <v>2</v>
      </c>
      <c r="H8" s="156"/>
      <c r="I8" s="187">
        <f t="shared" si="0"/>
        <v>26</v>
      </c>
      <c r="J8" s="176"/>
    </row>
    <row r="9" spans="1:10" ht="15">
      <c r="A9" s="33" t="s">
        <v>4</v>
      </c>
      <c r="B9" s="239" t="s">
        <v>188</v>
      </c>
      <c r="C9" s="239"/>
      <c r="D9" s="154">
        <v>13</v>
      </c>
      <c r="E9" s="154">
        <v>22</v>
      </c>
      <c r="F9" s="155">
        <v>5</v>
      </c>
      <c r="G9" s="156">
        <v>1</v>
      </c>
      <c r="H9" s="156"/>
      <c r="I9" s="187">
        <f>G9*$D9+H9*$E9-2*J9</f>
        <v>13</v>
      </c>
      <c r="J9" s="178"/>
    </row>
    <row r="10" spans="1:10" ht="15">
      <c r="A10" s="33" t="s">
        <v>4</v>
      </c>
      <c r="B10" s="239" t="s">
        <v>8</v>
      </c>
      <c r="C10" s="239"/>
      <c r="D10" s="154">
        <v>13</v>
      </c>
      <c r="E10" s="154">
        <v>20</v>
      </c>
      <c r="F10" s="155"/>
      <c r="G10" s="156"/>
      <c r="H10" s="156"/>
      <c r="I10" s="187">
        <f t="shared" si="0"/>
        <v>0</v>
      </c>
      <c r="J10" s="179"/>
    </row>
    <row r="11" spans="1:11" ht="15">
      <c r="A11" s="33" t="s">
        <v>4</v>
      </c>
      <c r="B11" s="239" t="s">
        <v>9</v>
      </c>
      <c r="C11" s="239"/>
      <c r="D11" s="154">
        <v>13</v>
      </c>
      <c r="E11" s="154">
        <v>21</v>
      </c>
      <c r="F11" s="155"/>
      <c r="G11" s="156"/>
      <c r="H11" s="156"/>
      <c r="I11" s="187">
        <f>G11*$D11+H11*$E11-4*J11</f>
        <v>0</v>
      </c>
      <c r="J11" s="180"/>
      <c r="K11" s="7" t="s">
        <v>169</v>
      </c>
    </row>
    <row r="12" spans="1:11" ht="15">
      <c r="A12" s="33" t="s">
        <v>4</v>
      </c>
      <c r="B12" s="239" t="s">
        <v>10</v>
      </c>
      <c r="C12" s="239"/>
      <c r="D12" s="154">
        <v>13</v>
      </c>
      <c r="E12" s="154">
        <v>22</v>
      </c>
      <c r="F12" s="155"/>
      <c r="G12" s="156"/>
      <c r="H12" s="156"/>
      <c r="I12" s="187">
        <f>G12*$D12+H12*$E12-6*J12</f>
        <v>0</v>
      </c>
      <c r="J12" s="180"/>
      <c r="K12" s="7" t="s">
        <v>169</v>
      </c>
    </row>
    <row r="13" spans="1:11" ht="15">
      <c r="A13" s="33" t="s">
        <v>4</v>
      </c>
      <c r="B13" s="239" t="s">
        <v>11</v>
      </c>
      <c r="C13" s="239"/>
      <c r="D13" s="154">
        <v>13</v>
      </c>
      <c r="E13" s="154">
        <v>23</v>
      </c>
      <c r="F13" s="155">
        <v>13</v>
      </c>
      <c r="G13" s="156">
        <v>1</v>
      </c>
      <c r="H13" s="156"/>
      <c r="I13" s="187">
        <f t="shared" si="0"/>
        <v>13</v>
      </c>
      <c r="J13" s="176"/>
      <c r="K13" s="7" t="s">
        <v>170</v>
      </c>
    </row>
    <row r="14" spans="1:10" ht="15">
      <c r="A14" s="33" t="s">
        <v>4</v>
      </c>
      <c r="B14" s="239" t="s">
        <v>12</v>
      </c>
      <c r="C14" s="239"/>
      <c r="D14" s="154">
        <v>13</v>
      </c>
      <c r="E14" s="154">
        <v>17</v>
      </c>
      <c r="F14" s="155">
        <v>6</v>
      </c>
      <c r="G14" s="156">
        <v>1</v>
      </c>
      <c r="H14" s="156"/>
      <c r="I14" s="187">
        <f t="shared" si="0"/>
        <v>13</v>
      </c>
      <c r="J14" s="176"/>
    </row>
    <row r="15" spans="1:10" ht="15">
      <c r="A15" s="33" t="s">
        <v>4</v>
      </c>
      <c r="B15" s="239" t="s">
        <v>13</v>
      </c>
      <c r="C15" s="239"/>
      <c r="D15" s="154">
        <v>13</v>
      </c>
      <c r="E15" s="154">
        <v>16</v>
      </c>
      <c r="F15" s="155"/>
      <c r="G15" s="156"/>
      <c r="H15" s="156"/>
      <c r="I15" s="187">
        <f t="shared" si="0"/>
        <v>0</v>
      </c>
      <c r="J15" s="176"/>
    </row>
    <row r="16" spans="1:10" ht="15">
      <c r="A16" s="33" t="s">
        <v>4</v>
      </c>
      <c r="B16" s="239" t="s">
        <v>14</v>
      </c>
      <c r="C16" s="239"/>
      <c r="D16" s="154">
        <v>13</v>
      </c>
      <c r="E16" s="154">
        <v>20</v>
      </c>
      <c r="F16" s="155"/>
      <c r="G16" s="156"/>
      <c r="H16" s="156"/>
      <c r="I16" s="187">
        <f>G16*$D16+H16*$E16</f>
        <v>0</v>
      </c>
      <c r="J16" s="176"/>
    </row>
    <row r="17" spans="1:10" ht="15.75" thickBot="1">
      <c r="A17" s="274" t="s">
        <v>15</v>
      </c>
      <c r="B17" s="275"/>
      <c r="C17" s="276"/>
      <c r="D17" s="282"/>
      <c r="E17" s="283"/>
      <c r="F17" s="284"/>
      <c r="G17" s="152">
        <f>SUM(G7:G16)</f>
        <v>5</v>
      </c>
      <c r="H17" s="152">
        <f>SUM(H7:H16)</f>
        <v>1</v>
      </c>
      <c r="I17" s="152">
        <f>SUM(I6:I16)</f>
        <v>127</v>
      </c>
      <c r="J17" s="151"/>
    </row>
    <row r="18" spans="1:11" ht="15">
      <c r="A18" s="25" t="s">
        <v>16</v>
      </c>
      <c r="B18" s="266" t="s">
        <v>1</v>
      </c>
      <c r="C18" s="266"/>
      <c r="D18" s="289">
        <v>7</v>
      </c>
      <c r="E18" s="289"/>
      <c r="F18" s="43">
        <f>SUM(F19:F35)</f>
        <v>42</v>
      </c>
      <c r="G18" s="143"/>
      <c r="H18" s="144">
        <v>3</v>
      </c>
      <c r="I18" s="145">
        <f>$D18*H18</f>
        <v>21</v>
      </c>
      <c r="J18" s="151"/>
      <c r="K18" s="7">
        <v>1</v>
      </c>
    </row>
    <row r="19" spans="1:10" ht="15">
      <c r="A19" s="33" t="s">
        <v>16</v>
      </c>
      <c r="B19" s="34" t="s">
        <v>5</v>
      </c>
      <c r="C19" s="34" t="s">
        <v>18</v>
      </c>
      <c r="D19" s="154">
        <v>15</v>
      </c>
      <c r="E19" s="154">
        <v>23</v>
      </c>
      <c r="F19" s="155">
        <v>5</v>
      </c>
      <c r="G19" s="156">
        <v>1</v>
      </c>
      <c r="H19" s="156"/>
      <c r="I19" s="157">
        <f aca="true" t="shared" si="1" ref="I19:I35">G19*$D19+H19*$E19</f>
        <v>15</v>
      </c>
      <c r="J19" s="151"/>
    </row>
    <row r="20" spans="1:11" ht="15">
      <c r="A20" s="33" t="s">
        <v>16</v>
      </c>
      <c r="B20" s="34" t="s">
        <v>5</v>
      </c>
      <c r="C20" s="34" t="s">
        <v>19</v>
      </c>
      <c r="D20" s="154">
        <v>15</v>
      </c>
      <c r="E20" s="154">
        <v>28</v>
      </c>
      <c r="F20" s="155">
        <v>3</v>
      </c>
      <c r="G20" s="156">
        <v>1</v>
      </c>
      <c r="H20" s="156"/>
      <c r="I20" s="157">
        <f>G20*$D20+H20*$E20-2*J20</f>
        <v>15</v>
      </c>
      <c r="J20" s="160"/>
      <c r="K20" s="7" t="s">
        <v>169</v>
      </c>
    </row>
    <row r="21" spans="1:10" ht="15">
      <c r="A21" s="33" t="s">
        <v>16</v>
      </c>
      <c r="B21" s="34" t="s">
        <v>6</v>
      </c>
      <c r="C21" s="34" t="s">
        <v>20</v>
      </c>
      <c r="D21" s="154">
        <v>15</v>
      </c>
      <c r="E21" s="154">
        <v>25</v>
      </c>
      <c r="F21" s="155">
        <v>15</v>
      </c>
      <c r="G21" s="156"/>
      <c r="H21" s="156">
        <v>1</v>
      </c>
      <c r="I21" s="157">
        <f t="shared" si="1"/>
        <v>25</v>
      </c>
      <c r="J21" s="159"/>
    </row>
    <row r="22" spans="1:11" ht="15">
      <c r="A22" s="33" t="s">
        <v>16</v>
      </c>
      <c r="B22" s="34" t="s">
        <v>7</v>
      </c>
      <c r="C22" s="34" t="s">
        <v>21</v>
      </c>
      <c r="D22" s="154">
        <v>15</v>
      </c>
      <c r="E22" s="154">
        <v>26</v>
      </c>
      <c r="F22" s="155">
        <v>4</v>
      </c>
      <c r="G22" s="156">
        <v>1</v>
      </c>
      <c r="H22" s="156"/>
      <c r="I22" s="157">
        <f>G22*$D22+H22*$E22-2*J22</f>
        <v>15</v>
      </c>
      <c r="J22" s="160"/>
      <c r="K22" s="7" t="s">
        <v>169</v>
      </c>
    </row>
    <row r="23" spans="1:10" ht="15">
      <c r="A23" s="33" t="s">
        <v>16</v>
      </c>
      <c r="B23" s="34" t="s">
        <v>8</v>
      </c>
      <c r="C23" s="34" t="s">
        <v>22</v>
      </c>
      <c r="D23" s="154">
        <v>15</v>
      </c>
      <c r="E23" s="154">
        <v>23</v>
      </c>
      <c r="F23" s="155"/>
      <c r="G23" s="156"/>
      <c r="H23" s="156"/>
      <c r="I23" s="157">
        <f t="shared" si="1"/>
        <v>0</v>
      </c>
      <c r="J23" s="158"/>
    </row>
    <row r="24" spans="1:10" ht="15">
      <c r="A24" s="33" t="s">
        <v>16</v>
      </c>
      <c r="B24" s="34" t="s">
        <v>8</v>
      </c>
      <c r="C24" s="34" t="s">
        <v>23</v>
      </c>
      <c r="D24" s="154">
        <v>15</v>
      </c>
      <c r="E24" s="154">
        <v>23</v>
      </c>
      <c r="F24" s="155"/>
      <c r="G24" s="156"/>
      <c r="H24" s="156"/>
      <c r="I24" s="157">
        <f t="shared" si="1"/>
        <v>0</v>
      </c>
      <c r="J24" s="158"/>
    </row>
    <row r="25" spans="1:11" ht="15">
      <c r="A25" s="33" t="s">
        <v>16</v>
      </c>
      <c r="B25" s="34" t="s">
        <v>9</v>
      </c>
      <c r="C25" s="34" t="s">
        <v>24</v>
      </c>
      <c r="D25" s="154">
        <v>15</v>
      </c>
      <c r="E25" s="154">
        <v>28</v>
      </c>
      <c r="F25" s="155"/>
      <c r="G25" s="156"/>
      <c r="H25" s="156"/>
      <c r="I25" s="157">
        <f>G25*$D25+H25*$E25-13*J25</f>
        <v>0</v>
      </c>
      <c r="J25" s="160"/>
      <c r="K25" s="7" t="s">
        <v>169</v>
      </c>
    </row>
    <row r="26" spans="1:11" ht="15">
      <c r="A26" s="33" t="s">
        <v>16</v>
      </c>
      <c r="B26" s="34" t="s">
        <v>10</v>
      </c>
      <c r="C26" s="34" t="s">
        <v>25</v>
      </c>
      <c r="D26" s="154">
        <v>15</v>
      </c>
      <c r="E26" s="154">
        <v>28</v>
      </c>
      <c r="F26" s="155"/>
      <c r="G26" s="156"/>
      <c r="H26" s="156"/>
      <c r="I26" s="157">
        <f>G26*$D26+H26*$E26-5*J26</f>
        <v>0</v>
      </c>
      <c r="J26" s="160"/>
      <c r="K26" s="7" t="s">
        <v>169</v>
      </c>
    </row>
    <row r="27" spans="1:11" ht="15">
      <c r="A27" s="33" t="s">
        <v>16</v>
      </c>
      <c r="B27" s="34" t="s">
        <v>11</v>
      </c>
      <c r="C27" s="34" t="s">
        <v>26</v>
      </c>
      <c r="D27" s="154">
        <v>15</v>
      </c>
      <c r="E27" s="154">
        <v>24</v>
      </c>
      <c r="F27" s="155">
        <v>6</v>
      </c>
      <c r="G27" s="156">
        <v>1</v>
      </c>
      <c r="H27" s="156"/>
      <c r="I27" s="157">
        <f t="shared" si="1"/>
        <v>15</v>
      </c>
      <c r="J27" s="151"/>
      <c r="K27" s="7" t="s">
        <v>170</v>
      </c>
    </row>
    <row r="28" spans="1:10" ht="15">
      <c r="A28" s="33" t="s">
        <v>16</v>
      </c>
      <c r="B28" s="34" t="s">
        <v>12</v>
      </c>
      <c r="C28" s="34" t="s">
        <v>27</v>
      </c>
      <c r="D28" s="154">
        <v>15</v>
      </c>
      <c r="E28" s="154">
        <v>25</v>
      </c>
      <c r="F28" s="155">
        <v>9</v>
      </c>
      <c r="G28" s="156">
        <v>1</v>
      </c>
      <c r="H28" s="156"/>
      <c r="I28" s="157">
        <f t="shared" si="1"/>
        <v>15</v>
      </c>
      <c r="J28" s="151"/>
    </row>
    <row r="29" spans="1:10" ht="15">
      <c r="A29" s="33" t="s">
        <v>16</v>
      </c>
      <c r="B29" s="34" t="s">
        <v>12</v>
      </c>
      <c r="C29" s="34" t="s">
        <v>28</v>
      </c>
      <c r="D29" s="154">
        <v>15</v>
      </c>
      <c r="E29" s="154">
        <v>21</v>
      </c>
      <c r="F29" s="155"/>
      <c r="G29" s="156"/>
      <c r="H29" s="156"/>
      <c r="I29" s="157">
        <f t="shared" si="1"/>
        <v>0</v>
      </c>
      <c r="J29" s="151"/>
    </row>
    <row r="30" spans="1:10" ht="15">
      <c r="A30" s="33" t="s">
        <v>16</v>
      </c>
      <c r="B30" s="34" t="s">
        <v>13</v>
      </c>
      <c r="C30" s="34" t="s">
        <v>29</v>
      </c>
      <c r="D30" s="154">
        <v>15</v>
      </c>
      <c r="E30" s="154">
        <v>21</v>
      </c>
      <c r="F30" s="155"/>
      <c r="G30" s="156"/>
      <c r="H30" s="156"/>
      <c r="I30" s="157">
        <f t="shared" si="1"/>
        <v>0</v>
      </c>
      <c r="J30" s="151"/>
    </row>
    <row r="31" spans="1:10" ht="15">
      <c r="A31" s="33" t="s">
        <v>16</v>
      </c>
      <c r="B31" s="34" t="s">
        <v>13</v>
      </c>
      <c r="C31" s="34" t="s">
        <v>30</v>
      </c>
      <c r="D31" s="154">
        <v>15</v>
      </c>
      <c r="E31" s="154">
        <v>24</v>
      </c>
      <c r="F31" s="155"/>
      <c r="G31" s="156"/>
      <c r="H31" s="156"/>
      <c r="I31" s="157">
        <f t="shared" si="1"/>
        <v>0</v>
      </c>
      <c r="J31" s="151"/>
    </row>
    <row r="32" spans="1:10" ht="15">
      <c r="A32" s="33" t="s">
        <v>16</v>
      </c>
      <c r="B32" s="34" t="s">
        <v>13</v>
      </c>
      <c r="C32" s="34" t="s">
        <v>31</v>
      </c>
      <c r="D32" s="154">
        <v>15</v>
      </c>
      <c r="E32" s="154">
        <v>21</v>
      </c>
      <c r="F32" s="155"/>
      <c r="G32" s="156"/>
      <c r="H32" s="156"/>
      <c r="I32" s="157">
        <f t="shared" si="1"/>
        <v>0</v>
      </c>
      <c r="J32" s="151"/>
    </row>
    <row r="33" spans="1:10" ht="15">
      <c r="A33" s="33" t="s">
        <v>16</v>
      </c>
      <c r="B33" s="34" t="s">
        <v>14</v>
      </c>
      <c r="C33" s="34" t="s">
        <v>32</v>
      </c>
      <c r="D33" s="154">
        <v>15</v>
      </c>
      <c r="E33" s="154">
        <v>20</v>
      </c>
      <c r="F33" s="155"/>
      <c r="G33" s="156"/>
      <c r="H33" s="156"/>
      <c r="I33" s="157">
        <f t="shared" si="1"/>
        <v>0</v>
      </c>
      <c r="J33" s="151"/>
    </row>
    <row r="34" spans="1:10" ht="15">
      <c r="A34" s="33" t="s">
        <v>16</v>
      </c>
      <c r="B34" s="34" t="s">
        <v>14</v>
      </c>
      <c r="C34" s="34" t="s">
        <v>33</v>
      </c>
      <c r="D34" s="154">
        <v>15</v>
      </c>
      <c r="E34" s="154">
        <v>21</v>
      </c>
      <c r="F34" s="155"/>
      <c r="G34" s="156"/>
      <c r="H34" s="156"/>
      <c r="I34" s="157">
        <f t="shared" si="1"/>
        <v>0</v>
      </c>
      <c r="J34" s="151"/>
    </row>
    <row r="35" spans="1:10" ht="15">
      <c r="A35" s="33" t="s">
        <v>16</v>
      </c>
      <c r="B35" s="34" t="s">
        <v>14</v>
      </c>
      <c r="C35" s="34" t="s">
        <v>34</v>
      </c>
      <c r="D35" s="154">
        <v>15</v>
      </c>
      <c r="E35" s="154">
        <v>20</v>
      </c>
      <c r="F35" s="155"/>
      <c r="G35" s="156"/>
      <c r="H35" s="156"/>
      <c r="I35" s="157">
        <f t="shared" si="1"/>
        <v>0</v>
      </c>
      <c r="J35" s="151"/>
    </row>
    <row r="36" spans="1:10" ht="15.75" thickBot="1">
      <c r="A36" s="290" t="s">
        <v>35</v>
      </c>
      <c r="B36" s="288"/>
      <c r="C36" s="288"/>
      <c r="D36" s="279"/>
      <c r="E36" s="280"/>
      <c r="F36" s="281"/>
      <c r="G36" s="163">
        <f>SUM(G19:G35)</f>
        <v>5</v>
      </c>
      <c r="H36" s="163">
        <f>SUM(H19:H35)</f>
        <v>1</v>
      </c>
      <c r="I36" s="163">
        <f>SUM(I18:I35)</f>
        <v>121</v>
      </c>
      <c r="J36" s="164"/>
    </row>
    <row r="37" spans="1:10" ht="15">
      <c r="A37" s="53" t="s">
        <v>189</v>
      </c>
      <c r="B37" s="266" t="s">
        <v>1</v>
      </c>
      <c r="C37" s="266"/>
      <c r="D37" s="289">
        <v>10</v>
      </c>
      <c r="E37" s="289"/>
      <c r="F37" s="285">
        <f>SUM(F39:F55)</f>
        <v>0</v>
      </c>
      <c r="G37" s="165"/>
      <c r="H37" s="144">
        <v>3</v>
      </c>
      <c r="I37" s="145">
        <f>$D37*H37</f>
        <v>30</v>
      </c>
      <c r="J37" s="151"/>
    </row>
    <row r="38" spans="1:10" ht="15">
      <c r="A38" s="54" t="s">
        <v>189</v>
      </c>
      <c r="B38" s="272" t="s">
        <v>17</v>
      </c>
      <c r="C38" s="272"/>
      <c r="D38" s="271">
        <v>2</v>
      </c>
      <c r="E38" s="271"/>
      <c r="F38" s="286"/>
      <c r="G38" s="166"/>
      <c r="H38" s="167">
        <v>4</v>
      </c>
      <c r="I38" s="157">
        <f>$D38*H38</f>
        <v>8</v>
      </c>
      <c r="J38" s="151"/>
    </row>
    <row r="39" spans="1:10" ht="15">
      <c r="A39" s="54" t="s">
        <v>189</v>
      </c>
      <c r="B39" s="34" t="s">
        <v>5</v>
      </c>
      <c r="C39" s="34" t="s">
        <v>18</v>
      </c>
      <c r="D39" s="154">
        <v>13</v>
      </c>
      <c r="E39" s="154">
        <v>20</v>
      </c>
      <c r="F39" s="168"/>
      <c r="G39" s="156"/>
      <c r="H39" s="156"/>
      <c r="I39" s="157">
        <f aca="true" t="shared" si="2" ref="I39:I44">G39*$D39+H39*$E39</f>
        <v>0</v>
      </c>
      <c r="J39" s="151"/>
    </row>
    <row r="40" spans="1:10" ht="15">
      <c r="A40" s="54" t="s">
        <v>189</v>
      </c>
      <c r="B40" s="34" t="s">
        <v>5</v>
      </c>
      <c r="C40" s="34" t="s">
        <v>19</v>
      </c>
      <c r="D40" s="154">
        <v>13</v>
      </c>
      <c r="E40" s="154">
        <v>21</v>
      </c>
      <c r="F40" s="168"/>
      <c r="G40" s="156">
        <v>1</v>
      </c>
      <c r="H40" s="156"/>
      <c r="I40" s="157">
        <f t="shared" si="2"/>
        <v>13</v>
      </c>
      <c r="J40" s="158"/>
    </row>
    <row r="41" spans="1:10" ht="15">
      <c r="A41" s="54" t="s">
        <v>189</v>
      </c>
      <c r="B41" s="34" t="s">
        <v>6</v>
      </c>
      <c r="C41" s="34" t="s">
        <v>20</v>
      </c>
      <c r="D41" s="154">
        <v>13</v>
      </c>
      <c r="E41" s="154">
        <v>20</v>
      </c>
      <c r="F41" s="168"/>
      <c r="G41" s="156"/>
      <c r="H41" s="156">
        <v>1</v>
      </c>
      <c r="I41" s="157">
        <f t="shared" si="2"/>
        <v>20</v>
      </c>
      <c r="J41" s="159"/>
    </row>
    <row r="42" spans="1:10" ht="15">
      <c r="A42" s="54" t="s">
        <v>189</v>
      </c>
      <c r="B42" s="34" t="s">
        <v>188</v>
      </c>
      <c r="C42" s="34" t="s">
        <v>21</v>
      </c>
      <c r="D42" s="154">
        <v>13</v>
      </c>
      <c r="E42" s="154">
        <v>19</v>
      </c>
      <c r="F42" s="168"/>
      <c r="G42" s="156">
        <v>1</v>
      </c>
      <c r="H42" s="156"/>
      <c r="I42" s="157">
        <f t="shared" si="2"/>
        <v>13</v>
      </c>
      <c r="J42" s="158"/>
    </row>
    <row r="43" spans="1:10" ht="15">
      <c r="A43" s="54" t="s">
        <v>189</v>
      </c>
      <c r="B43" s="34" t="s">
        <v>8</v>
      </c>
      <c r="C43" s="34" t="s">
        <v>22</v>
      </c>
      <c r="D43" s="154">
        <v>13</v>
      </c>
      <c r="E43" s="154">
        <v>19</v>
      </c>
      <c r="F43" s="168"/>
      <c r="G43" s="156"/>
      <c r="H43" s="156"/>
      <c r="I43" s="157">
        <f t="shared" si="2"/>
        <v>0</v>
      </c>
      <c r="J43" s="158"/>
    </row>
    <row r="44" spans="1:10" ht="15">
      <c r="A44" s="54" t="s">
        <v>189</v>
      </c>
      <c r="B44" s="34" t="s">
        <v>8</v>
      </c>
      <c r="C44" s="34" t="s">
        <v>23</v>
      </c>
      <c r="D44" s="154">
        <v>13</v>
      </c>
      <c r="E44" s="154">
        <v>19</v>
      </c>
      <c r="F44" s="169"/>
      <c r="G44" s="156"/>
      <c r="H44" s="156"/>
      <c r="I44" s="157">
        <f t="shared" si="2"/>
        <v>0</v>
      </c>
      <c r="J44" s="158"/>
    </row>
    <row r="45" spans="1:11" ht="15">
      <c r="A45" s="54" t="s">
        <v>189</v>
      </c>
      <c r="B45" s="34" t="s">
        <v>9</v>
      </c>
      <c r="C45" s="34" t="s">
        <v>24</v>
      </c>
      <c r="D45" s="154">
        <v>13</v>
      </c>
      <c r="E45" s="154">
        <v>23</v>
      </c>
      <c r="F45" s="169"/>
      <c r="G45" s="156"/>
      <c r="H45" s="156"/>
      <c r="I45" s="157">
        <f>G45*$D45+H45*$E45-4*J45</f>
        <v>0</v>
      </c>
      <c r="J45" s="160"/>
      <c r="K45" s="7" t="s">
        <v>169</v>
      </c>
    </row>
    <row r="46" spans="1:10" ht="15">
      <c r="A46" s="54" t="s">
        <v>189</v>
      </c>
      <c r="B46" s="34" t="s">
        <v>10</v>
      </c>
      <c r="C46" s="34" t="s">
        <v>25</v>
      </c>
      <c r="D46" s="154">
        <v>13</v>
      </c>
      <c r="E46" s="154">
        <v>24</v>
      </c>
      <c r="F46" s="169"/>
      <c r="G46" s="156"/>
      <c r="H46" s="156"/>
      <c r="I46" s="157">
        <f>G46*$D46+H46*$E46</f>
        <v>0</v>
      </c>
      <c r="J46" s="170"/>
    </row>
    <row r="47" spans="1:11" ht="15">
      <c r="A47" s="54" t="s">
        <v>189</v>
      </c>
      <c r="B47" s="34" t="s">
        <v>11</v>
      </c>
      <c r="C47" s="34" t="s">
        <v>26</v>
      </c>
      <c r="D47" s="154">
        <v>13</v>
      </c>
      <c r="E47" s="154">
        <v>20</v>
      </c>
      <c r="F47" s="169"/>
      <c r="G47" s="156">
        <v>1</v>
      </c>
      <c r="H47" s="156"/>
      <c r="I47" s="157">
        <f aca="true" t="shared" si="3" ref="I47:I55">G47*$D47+H47*$E47</f>
        <v>13</v>
      </c>
      <c r="J47" s="151"/>
      <c r="K47" s="7" t="s">
        <v>170</v>
      </c>
    </row>
    <row r="48" spans="1:10" ht="15">
      <c r="A48" s="54" t="s">
        <v>189</v>
      </c>
      <c r="B48" s="34" t="s">
        <v>12</v>
      </c>
      <c r="C48" s="34" t="s">
        <v>27</v>
      </c>
      <c r="D48" s="154">
        <v>13</v>
      </c>
      <c r="E48" s="154">
        <v>15</v>
      </c>
      <c r="F48" s="169"/>
      <c r="G48" s="156">
        <v>1</v>
      </c>
      <c r="H48" s="156"/>
      <c r="I48" s="157">
        <f t="shared" si="3"/>
        <v>13</v>
      </c>
      <c r="J48" s="151"/>
    </row>
    <row r="49" spans="1:10" ht="15">
      <c r="A49" s="54" t="s">
        <v>189</v>
      </c>
      <c r="B49" s="34" t="s">
        <v>12</v>
      </c>
      <c r="C49" s="34" t="s">
        <v>28</v>
      </c>
      <c r="D49" s="154">
        <v>13</v>
      </c>
      <c r="E49" s="154">
        <v>15</v>
      </c>
      <c r="F49" s="169"/>
      <c r="G49" s="156"/>
      <c r="H49" s="156"/>
      <c r="I49" s="157">
        <f t="shared" si="3"/>
        <v>0</v>
      </c>
      <c r="J49" s="151"/>
    </row>
    <row r="50" spans="1:10" ht="15">
      <c r="A50" s="54" t="s">
        <v>189</v>
      </c>
      <c r="B50" s="34" t="s">
        <v>13</v>
      </c>
      <c r="C50" s="34" t="s">
        <v>29</v>
      </c>
      <c r="D50" s="154">
        <v>13</v>
      </c>
      <c r="E50" s="154">
        <v>16</v>
      </c>
      <c r="F50" s="169"/>
      <c r="G50" s="156"/>
      <c r="H50" s="156"/>
      <c r="I50" s="157">
        <f t="shared" si="3"/>
        <v>0</v>
      </c>
      <c r="J50" s="151"/>
    </row>
    <row r="51" spans="1:10" ht="15">
      <c r="A51" s="54" t="s">
        <v>189</v>
      </c>
      <c r="B51" s="34" t="s">
        <v>13</v>
      </c>
      <c r="C51" s="34" t="s">
        <v>30</v>
      </c>
      <c r="D51" s="154">
        <v>13</v>
      </c>
      <c r="E51" s="154">
        <v>17</v>
      </c>
      <c r="F51" s="169"/>
      <c r="G51" s="156"/>
      <c r="H51" s="156"/>
      <c r="I51" s="157">
        <f t="shared" si="3"/>
        <v>0</v>
      </c>
      <c r="J51" s="151"/>
    </row>
    <row r="52" spans="1:10" ht="15">
      <c r="A52" s="54" t="s">
        <v>189</v>
      </c>
      <c r="B52" s="34" t="s">
        <v>13</v>
      </c>
      <c r="C52" s="34" t="s">
        <v>31</v>
      </c>
      <c r="D52" s="154">
        <v>13</v>
      </c>
      <c r="E52" s="154">
        <v>17</v>
      </c>
      <c r="F52" s="169"/>
      <c r="G52" s="156"/>
      <c r="H52" s="156"/>
      <c r="I52" s="157">
        <f t="shared" si="3"/>
        <v>0</v>
      </c>
      <c r="J52" s="151"/>
    </row>
    <row r="53" spans="1:10" ht="15">
      <c r="A53" s="54" t="s">
        <v>189</v>
      </c>
      <c r="B53" s="34" t="s">
        <v>14</v>
      </c>
      <c r="C53" s="34" t="s">
        <v>32</v>
      </c>
      <c r="D53" s="154">
        <v>13</v>
      </c>
      <c r="E53" s="154">
        <v>19</v>
      </c>
      <c r="F53" s="169"/>
      <c r="G53" s="156"/>
      <c r="H53" s="156"/>
      <c r="I53" s="157">
        <f t="shared" si="3"/>
        <v>0</v>
      </c>
      <c r="J53" s="151"/>
    </row>
    <row r="54" spans="1:10" ht="15">
      <c r="A54" s="54" t="s">
        <v>189</v>
      </c>
      <c r="B54" s="34" t="s">
        <v>14</v>
      </c>
      <c r="C54" s="34" t="s">
        <v>33</v>
      </c>
      <c r="D54" s="154">
        <v>13</v>
      </c>
      <c r="E54" s="154">
        <v>19</v>
      </c>
      <c r="F54" s="169"/>
      <c r="G54" s="156"/>
      <c r="H54" s="156"/>
      <c r="I54" s="157">
        <f t="shared" si="3"/>
        <v>0</v>
      </c>
      <c r="J54" s="151"/>
    </row>
    <row r="55" spans="1:10" ht="15.75" thickBot="1">
      <c r="A55" s="54" t="s">
        <v>189</v>
      </c>
      <c r="B55" s="34" t="s">
        <v>14</v>
      </c>
      <c r="C55" s="34" t="s">
        <v>34</v>
      </c>
      <c r="D55" s="171">
        <v>13</v>
      </c>
      <c r="E55" s="171">
        <v>19</v>
      </c>
      <c r="F55" s="169"/>
      <c r="G55" s="156"/>
      <c r="H55" s="156"/>
      <c r="I55" s="157">
        <f t="shared" si="3"/>
        <v>0</v>
      </c>
      <c r="J55" s="172"/>
    </row>
    <row r="56" spans="1:10" ht="15.75" thickBot="1">
      <c r="A56" s="274" t="s">
        <v>190</v>
      </c>
      <c r="B56" s="275"/>
      <c r="C56" s="275"/>
      <c r="D56" s="174"/>
      <c r="E56" s="175"/>
      <c r="F56" s="189"/>
      <c r="G56" s="181">
        <f>SUM(G39:G55)</f>
        <v>4</v>
      </c>
      <c r="H56" s="190">
        <f>SUM(H39:H55)</f>
        <v>1</v>
      </c>
      <c r="I56" s="190">
        <f>SUM(I37:I55)</f>
        <v>110</v>
      </c>
      <c r="J56" s="191"/>
    </row>
    <row r="57" spans="1:9" ht="15.75" thickBot="1">
      <c r="A57" s="287" t="s">
        <v>36</v>
      </c>
      <c r="B57" s="288"/>
      <c r="C57" s="288"/>
      <c r="D57" s="161"/>
      <c r="E57" s="162"/>
      <c r="F57" s="163">
        <f>F37+F18+F6+F3</f>
        <v>92</v>
      </c>
      <c r="G57" s="163">
        <f>G56+G36+G17+G5</f>
        <v>14</v>
      </c>
      <c r="H57" s="163">
        <f>H56+H36+H17+H5</f>
        <v>6</v>
      </c>
      <c r="I57" s="188">
        <f>I56+I36+I17+I5</f>
        <v>439</v>
      </c>
    </row>
    <row r="58" spans="1:11" ht="15.75" thickBot="1">
      <c r="A58" s="4"/>
      <c r="B58" s="4"/>
      <c r="D58" s="1"/>
      <c r="E58" s="1"/>
      <c r="F58" s="1"/>
      <c r="G58" s="1"/>
      <c r="H58" s="5" t="s">
        <v>226</v>
      </c>
      <c r="I58" s="60">
        <f>ΚενάΠλεον!D111-'ΩρεςΕσπερ.'!I57</f>
        <v>73</v>
      </c>
      <c r="J58" s="8"/>
      <c r="K58" s="8"/>
    </row>
  </sheetData>
  <sheetProtection sheet="1"/>
  <mergeCells count="35">
    <mergeCell ref="A57:C57"/>
    <mergeCell ref="D18:E18"/>
    <mergeCell ref="A36:C36"/>
    <mergeCell ref="B37:C37"/>
    <mergeCell ref="D37:E37"/>
    <mergeCell ref="D38:E38"/>
    <mergeCell ref="A56:C56"/>
    <mergeCell ref="B18:C18"/>
    <mergeCell ref="F37:F38"/>
    <mergeCell ref="B10:C10"/>
    <mergeCell ref="B11:C11"/>
    <mergeCell ref="B12:C12"/>
    <mergeCell ref="B13:C13"/>
    <mergeCell ref="A5:C5"/>
    <mergeCell ref="B6:C6"/>
    <mergeCell ref="B15:C15"/>
    <mergeCell ref="B16:C16"/>
    <mergeCell ref="A17:C17"/>
    <mergeCell ref="I1:J1"/>
    <mergeCell ref="D17:F17"/>
    <mergeCell ref="D6:E6"/>
    <mergeCell ref="B7:C7"/>
    <mergeCell ref="B8:C8"/>
    <mergeCell ref="B9:C9"/>
    <mergeCell ref="B14:C14"/>
    <mergeCell ref="B38:C38"/>
    <mergeCell ref="D36:F36"/>
    <mergeCell ref="A1:C1"/>
    <mergeCell ref="D1:E1"/>
    <mergeCell ref="G1:H1"/>
    <mergeCell ref="B3:C3"/>
    <mergeCell ref="D3:E3"/>
    <mergeCell ref="F1:F2"/>
    <mergeCell ref="F3:F4"/>
    <mergeCell ref="B4:C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J51" activeCellId="1" sqref="J49 J51"/>
    </sheetView>
  </sheetViews>
  <sheetFormatPr defaultColWidth="9.140625" defaultRowHeight="15"/>
  <cols>
    <col min="1" max="1" width="2.7109375" style="192" customWidth="1"/>
    <col min="2" max="2" width="18.421875" style="192" customWidth="1"/>
    <col min="3" max="3" width="34.421875" style="192" customWidth="1"/>
    <col min="4" max="4" width="4.7109375" style="192" customWidth="1"/>
    <col min="5" max="5" width="4.57421875" style="192" customWidth="1"/>
    <col min="6" max="6" width="5.28125" style="192" customWidth="1"/>
    <col min="7" max="8" width="4.421875" style="192" customWidth="1"/>
    <col min="9" max="9" width="5.00390625" style="192" customWidth="1"/>
    <col min="10" max="10" width="4.57421875" style="192" customWidth="1"/>
    <col min="11" max="16384" width="9.140625" style="192" customWidth="1"/>
  </cols>
  <sheetData>
    <row r="1" spans="1:10" ht="26.25" customHeight="1" thickBot="1">
      <c r="A1" s="228" t="s">
        <v>229</v>
      </c>
      <c r="B1" s="228"/>
      <c r="C1" s="228"/>
      <c r="D1" s="228" t="s">
        <v>231</v>
      </c>
      <c r="E1" s="228"/>
      <c r="F1" s="224" t="s">
        <v>187</v>
      </c>
      <c r="G1" s="228" t="s">
        <v>232</v>
      </c>
      <c r="H1" s="228"/>
      <c r="I1" s="44" t="s">
        <v>186</v>
      </c>
      <c r="J1" s="291" t="s">
        <v>179</v>
      </c>
    </row>
    <row r="2" spans="1:10" ht="72" customHeight="1" thickBot="1">
      <c r="A2" s="23" t="s">
        <v>175</v>
      </c>
      <c r="B2" s="293" t="s">
        <v>234</v>
      </c>
      <c r="C2" s="294"/>
      <c r="D2" s="23" t="s">
        <v>177</v>
      </c>
      <c r="E2" s="23" t="s">
        <v>178</v>
      </c>
      <c r="F2" s="232"/>
      <c r="G2" s="23" t="s">
        <v>171</v>
      </c>
      <c r="H2" s="23" t="s">
        <v>172</v>
      </c>
      <c r="I2" s="55" t="s">
        <v>230</v>
      </c>
      <c r="J2" s="291"/>
    </row>
    <row r="3" spans="1:11" ht="12.75">
      <c r="A3" s="193" t="s">
        <v>0</v>
      </c>
      <c r="B3" s="292" t="s">
        <v>191</v>
      </c>
      <c r="C3" s="292"/>
      <c r="D3" s="56">
        <v>25</v>
      </c>
      <c r="E3" s="57">
        <v>44</v>
      </c>
      <c r="F3" s="221"/>
      <c r="G3" s="194"/>
      <c r="H3" s="194"/>
      <c r="I3" s="195">
        <f>G3*$D3+H3*$E3-12*J3</f>
        <v>0</v>
      </c>
      <c r="J3" s="196"/>
      <c r="K3" s="192" t="s">
        <v>169</v>
      </c>
    </row>
    <row r="4" spans="1:11" ht="12.75">
      <c r="A4" s="197" t="s">
        <v>0</v>
      </c>
      <c r="B4" s="239" t="s">
        <v>111</v>
      </c>
      <c r="C4" s="239"/>
      <c r="D4" s="20">
        <v>25</v>
      </c>
      <c r="E4" s="58">
        <v>45</v>
      </c>
      <c r="F4" s="222"/>
      <c r="G4" s="198"/>
      <c r="H4" s="198"/>
      <c r="I4" s="199">
        <f>G4*$D4+H4*$E4-3*J4</f>
        <v>0</v>
      </c>
      <c r="J4" s="200"/>
      <c r="K4" s="192" t="s">
        <v>169</v>
      </c>
    </row>
    <row r="5" spans="1:11" ht="12.75">
      <c r="A5" s="197" t="s">
        <v>0</v>
      </c>
      <c r="B5" s="239" t="s">
        <v>192</v>
      </c>
      <c r="C5" s="239"/>
      <c r="D5" s="20">
        <v>25</v>
      </c>
      <c r="E5" s="58">
        <v>46</v>
      </c>
      <c r="F5" s="222"/>
      <c r="G5" s="198"/>
      <c r="H5" s="198"/>
      <c r="I5" s="199">
        <f>G5*$D5+H5*$E5-7*J5</f>
        <v>0</v>
      </c>
      <c r="J5" s="200"/>
      <c r="K5" s="192" t="s">
        <v>169</v>
      </c>
    </row>
    <row r="6" spans="1:11" ht="12.75">
      <c r="A6" s="197" t="s">
        <v>0</v>
      </c>
      <c r="B6" s="239" t="s">
        <v>193</v>
      </c>
      <c r="C6" s="239"/>
      <c r="D6" s="20">
        <v>25</v>
      </c>
      <c r="E6" s="58">
        <v>45</v>
      </c>
      <c r="F6" s="222"/>
      <c r="G6" s="198"/>
      <c r="H6" s="198"/>
      <c r="I6" s="199">
        <f>G6*$D6+H6*$E6-6*J6</f>
        <v>0</v>
      </c>
      <c r="J6" s="200"/>
      <c r="K6" s="192" t="s">
        <v>169</v>
      </c>
    </row>
    <row r="7" spans="1:11" ht="12.75">
      <c r="A7" s="197" t="s">
        <v>0</v>
      </c>
      <c r="B7" s="239" t="s">
        <v>194</v>
      </c>
      <c r="C7" s="239"/>
      <c r="D7" s="20">
        <v>25</v>
      </c>
      <c r="E7" s="58">
        <v>46</v>
      </c>
      <c r="F7" s="222"/>
      <c r="G7" s="198"/>
      <c r="H7" s="198"/>
      <c r="I7" s="199">
        <f>G7*$D7+H7*$E7-9*J7</f>
        <v>0</v>
      </c>
      <c r="J7" s="200"/>
      <c r="K7" s="192" t="s">
        <v>169</v>
      </c>
    </row>
    <row r="8" spans="1:11" ht="12.75">
      <c r="A8" s="197" t="s">
        <v>0</v>
      </c>
      <c r="B8" s="239" t="s">
        <v>195</v>
      </c>
      <c r="C8" s="239"/>
      <c r="D8" s="20">
        <v>25</v>
      </c>
      <c r="E8" s="58">
        <v>45</v>
      </c>
      <c r="F8" s="222"/>
      <c r="G8" s="198"/>
      <c r="H8" s="198"/>
      <c r="I8" s="199">
        <f>G8*$D8+H8*$E8-20*J8</f>
        <v>0</v>
      </c>
      <c r="J8" s="200"/>
      <c r="K8" s="192" t="s">
        <v>169</v>
      </c>
    </row>
    <row r="9" spans="1:11" ht="12.75">
      <c r="A9" s="197" t="s">
        <v>0</v>
      </c>
      <c r="B9" s="239" t="s">
        <v>196</v>
      </c>
      <c r="C9" s="239"/>
      <c r="D9" s="20">
        <v>25</v>
      </c>
      <c r="E9" s="58">
        <v>41</v>
      </c>
      <c r="F9" s="222"/>
      <c r="G9" s="198"/>
      <c r="H9" s="198"/>
      <c r="I9" s="199">
        <f>G9*$D9+H9*$E9-5*J9</f>
        <v>0</v>
      </c>
      <c r="J9" s="200"/>
      <c r="K9" s="192" t="s">
        <v>169</v>
      </c>
    </row>
    <row r="10" spans="1:10" ht="12.75">
      <c r="A10" s="197" t="s">
        <v>0</v>
      </c>
      <c r="B10" s="239" t="s">
        <v>197</v>
      </c>
      <c r="C10" s="239"/>
      <c r="D10" s="20">
        <v>25</v>
      </c>
      <c r="E10" s="58">
        <v>38</v>
      </c>
      <c r="F10" s="222"/>
      <c r="G10" s="198"/>
      <c r="H10" s="198"/>
      <c r="I10" s="199">
        <f aca="true" t="shared" si="0" ref="I10:I15">G10*$D10+H10*$E10</f>
        <v>0</v>
      </c>
      <c r="J10" s="201"/>
    </row>
    <row r="11" spans="1:10" ht="12.75">
      <c r="A11" s="197" t="s">
        <v>0</v>
      </c>
      <c r="B11" s="239" t="s">
        <v>198</v>
      </c>
      <c r="C11" s="239"/>
      <c r="D11" s="20">
        <v>25</v>
      </c>
      <c r="E11" s="58">
        <v>38</v>
      </c>
      <c r="F11" s="222"/>
      <c r="G11" s="198"/>
      <c r="H11" s="198"/>
      <c r="I11" s="199">
        <f t="shared" si="0"/>
        <v>0</v>
      </c>
      <c r="J11" s="201"/>
    </row>
    <row r="12" spans="1:10" ht="12.75">
      <c r="A12" s="197" t="s">
        <v>0</v>
      </c>
      <c r="B12" s="239" t="s">
        <v>199</v>
      </c>
      <c r="C12" s="239"/>
      <c r="D12" s="20">
        <v>25</v>
      </c>
      <c r="E12" s="58">
        <v>37</v>
      </c>
      <c r="F12" s="222"/>
      <c r="G12" s="198"/>
      <c r="H12" s="198"/>
      <c r="I12" s="199">
        <f t="shared" si="0"/>
        <v>0</v>
      </c>
      <c r="J12" s="201"/>
    </row>
    <row r="13" spans="1:10" ht="12.75">
      <c r="A13" s="197" t="s">
        <v>0</v>
      </c>
      <c r="B13" s="239" t="s">
        <v>200</v>
      </c>
      <c r="C13" s="239"/>
      <c r="D13" s="20">
        <v>25</v>
      </c>
      <c r="E13" s="58">
        <v>37</v>
      </c>
      <c r="F13" s="222"/>
      <c r="G13" s="198"/>
      <c r="H13" s="198"/>
      <c r="I13" s="199">
        <f t="shared" si="0"/>
        <v>0</v>
      </c>
      <c r="J13" s="201"/>
    </row>
    <row r="14" spans="1:10" ht="12.75">
      <c r="A14" s="197" t="s">
        <v>0</v>
      </c>
      <c r="B14" s="239" t="s">
        <v>201</v>
      </c>
      <c r="C14" s="239"/>
      <c r="D14" s="20">
        <v>25</v>
      </c>
      <c r="E14" s="58">
        <v>34</v>
      </c>
      <c r="F14" s="222"/>
      <c r="G14" s="198"/>
      <c r="H14" s="198"/>
      <c r="I14" s="199">
        <f t="shared" si="0"/>
        <v>0</v>
      </c>
      <c r="J14" s="202"/>
    </row>
    <row r="15" spans="1:10" ht="12.75">
      <c r="A15" s="197" t="s">
        <v>0</v>
      </c>
      <c r="B15" s="239" t="s">
        <v>202</v>
      </c>
      <c r="C15" s="239"/>
      <c r="D15" s="20">
        <v>25</v>
      </c>
      <c r="E15" s="58">
        <v>34</v>
      </c>
      <c r="F15" s="222"/>
      <c r="G15" s="198"/>
      <c r="H15" s="198"/>
      <c r="I15" s="199">
        <f t="shared" si="0"/>
        <v>0</v>
      </c>
      <c r="J15" s="203"/>
    </row>
    <row r="16" spans="1:11" ht="12.75">
      <c r="A16" s="197" t="s">
        <v>0</v>
      </c>
      <c r="B16" s="239" t="s">
        <v>203</v>
      </c>
      <c r="C16" s="239"/>
      <c r="D16" s="20">
        <v>25</v>
      </c>
      <c r="E16" s="58">
        <v>36</v>
      </c>
      <c r="F16" s="222"/>
      <c r="G16" s="198"/>
      <c r="H16" s="198"/>
      <c r="I16" s="199">
        <f>G16*$D16+H16*$E16-3*J16</f>
        <v>0</v>
      </c>
      <c r="J16" s="200"/>
      <c r="K16" s="192" t="s">
        <v>169</v>
      </c>
    </row>
    <row r="17" spans="1:10" ht="12.75">
      <c r="A17" s="197" t="s">
        <v>0</v>
      </c>
      <c r="B17" s="239" t="s">
        <v>204</v>
      </c>
      <c r="C17" s="239"/>
      <c r="D17" s="20">
        <v>25</v>
      </c>
      <c r="E17" s="58">
        <v>37</v>
      </c>
      <c r="F17" s="222"/>
      <c r="G17" s="198"/>
      <c r="H17" s="198"/>
      <c r="I17" s="199">
        <f>G17*$D17+H17*$E17</f>
        <v>0</v>
      </c>
      <c r="J17" s="203"/>
    </row>
    <row r="18" spans="1:10" ht="12.75">
      <c r="A18" s="197" t="s">
        <v>0</v>
      </c>
      <c r="B18" s="239" t="s">
        <v>205</v>
      </c>
      <c r="C18" s="239"/>
      <c r="D18" s="20">
        <v>25</v>
      </c>
      <c r="E18" s="58">
        <v>41</v>
      </c>
      <c r="F18" s="222"/>
      <c r="G18" s="198"/>
      <c r="H18" s="198"/>
      <c r="I18" s="199">
        <f>G18*$D18+H18*$E18</f>
        <v>0</v>
      </c>
      <c r="J18" s="203"/>
    </row>
    <row r="19" spans="1:11" ht="12.75">
      <c r="A19" s="197" t="s">
        <v>0</v>
      </c>
      <c r="B19" s="239" t="s">
        <v>206</v>
      </c>
      <c r="C19" s="239"/>
      <c r="D19" s="20">
        <v>25</v>
      </c>
      <c r="E19" s="58">
        <v>38</v>
      </c>
      <c r="F19" s="222"/>
      <c r="G19" s="198"/>
      <c r="H19" s="198"/>
      <c r="I19" s="199">
        <f>G19*$D19+H19*$E19-3*J19</f>
        <v>0</v>
      </c>
      <c r="J19" s="200"/>
      <c r="K19" s="192" t="s">
        <v>169</v>
      </c>
    </row>
    <row r="20" spans="1:11" ht="12.75">
      <c r="A20" s="197" t="s">
        <v>0</v>
      </c>
      <c r="B20" s="239" t="s">
        <v>207</v>
      </c>
      <c r="C20" s="239"/>
      <c r="D20" s="20">
        <v>25</v>
      </c>
      <c r="E20" s="58">
        <v>39</v>
      </c>
      <c r="F20" s="222"/>
      <c r="G20" s="198"/>
      <c r="H20" s="198"/>
      <c r="I20" s="199">
        <f>G20*$D20+H20*$E20-2*J20</f>
        <v>0</v>
      </c>
      <c r="J20" s="200"/>
      <c r="K20" s="192" t="s">
        <v>169</v>
      </c>
    </row>
    <row r="21" spans="1:11" ht="12.75">
      <c r="A21" s="197" t="s">
        <v>0</v>
      </c>
      <c r="B21" s="239" t="s">
        <v>208</v>
      </c>
      <c r="C21" s="239"/>
      <c r="D21" s="20">
        <v>25</v>
      </c>
      <c r="E21" s="58">
        <v>40</v>
      </c>
      <c r="F21" s="222"/>
      <c r="G21" s="198"/>
      <c r="H21" s="198"/>
      <c r="I21" s="199">
        <f>G21*$D21+H21*$E21-3*J21</f>
        <v>0</v>
      </c>
      <c r="J21" s="200"/>
      <c r="K21" s="192" t="s">
        <v>169</v>
      </c>
    </row>
    <row r="22" spans="1:11" ht="12.75">
      <c r="A22" s="197" t="s">
        <v>0</v>
      </c>
      <c r="B22" s="239" t="s">
        <v>209</v>
      </c>
      <c r="C22" s="239"/>
      <c r="D22" s="20">
        <v>25</v>
      </c>
      <c r="E22" s="58">
        <v>42</v>
      </c>
      <c r="F22" s="222"/>
      <c r="G22" s="198"/>
      <c r="H22" s="198"/>
      <c r="I22" s="199">
        <f>G22*$D22+H22*$E22-4*J22</f>
        <v>0</v>
      </c>
      <c r="J22" s="200"/>
      <c r="K22" s="192" t="s">
        <v>169</v>
      </c>
    </row>
    <row r="23" spans="1:10" ht="12.75">
      <c r="A23" s="197" t="s">
        <v>0</v>
      </c>
      <c r="B23" s="239" t="s">
        <v>210</v>
      </c>
      <c r="C23" s="239"/>
      <c r="D23" s="20">
        <v>25</v>
      </c>
      <c r="E23" s="58">
        <v>40</v>
      </c>
      <c r="F23" s="222"/>
      <c r="G23" s="198"/>
      <c r="H23" s="198"/>
      <c r="I23" s="199">
        <f>G23*$D23+H23*$E23</f>
        <v>0</v>
      </c>
      <c r="J23" s="203"/>
    </row>
    <row r="24" spans="1:10" ht="12.75">
      <c r="A24" s="197" t="s">
        <v>0</v>
      </c>
      <c r="B24" s="239" t="s">
        <v>211</v>
      </c>
      <c r="C24" s="239"/>
      <c r="D24" s="20">
        <v>25</v>
      </c>
      <c r="E24" s="58">
        <v>38</v>
      </c>
      <c r="F24" s="222"/>
      <c r="G24" s="198"/>
      <c r="H24" s="198"/>
      <c r="I24" s="199">
        <f>G24*$D24+H24*$E24</f>
        <v>0</v>
      </c>
      <c r="J24" s="203"/>
    </row>
    <row r="25" spans="1:10" ht="12.75">
      <c r="A25" s="197" t="s">
        <v>0</v>
      </c>
      <c r="B25" s="239" t="s">
        <v>212</v>
      </c>
      <c r="C25" s="239"/>
      <c r="D25" s="20">
        <v>25</v>
      </c>
      <c r="E25" s="58">
        <v>38</v>
      </c>
      <c r="F25" s="222"/>
      <c r="G25" s="198"/>
      <c r="H25" s="198"/>
      <c r="I25" s="199">
        <f>G25*$D25+H25*$E25</f>
        <v>0</v>
      </c>
      <c r="J25" s="203"/>
    </row>
    <row r="26" spans="1:10" ht="12.75">
      <c r="A26" s="197" t="s">
        <v>0</v>
      </c>
      <c r="B26" s="239" t="s">
        <v>213</v>
      </c>
      <c r="C26" s="239"/>
      <c r="D26" s="20">
        <v>25</v>
      </c>
      <c r="E26" s="58">
        <v>41</v>
      </c>
      <c r="F26" s="222"/>
      <c r="G26" s="198"/>
      <c r="H26" s="198"/>
      <c r="I26" s="199">
        <f>G26*$D26+H26*$E26</f>
        <v>0</v>
      </c>
      <c r="J26" s="203"/>
    </row>
    <row r="27" spans="1:11" ht="12.75">
      <c r="A27" s="197" t="s">
        <v>0</v>
      </c>
      <c r="B27" s="239" t="s">
        <v>214</v>
      </c>
      <c r="C27" s="239"/>
      <c r="D27" s="20">
        <v>25</v>
      </c>
      <c r="E27" s="58">
        <v>45</v>
      </c>
      <c r="F27" s="222"/>
      <c r="G27" s="198"/>
      <c r="H27" s="198"/>
      <c r="I27" s="199">
        <f>G27*$D27+H27*$E27-2*J27</f>
        <v>0</v>
      </c>
      <c r="J27" s="200"/>
      <c r="K27" s="192" t="s">
        <v>169</v>
      </c>
    </row>
    <row r="28" spans="1:10" ht="12.75">
      <c r="A28" s="197" t="s">
        <v>0</v>
      </c>
      <c r="B28" s="239" t="s">
        <v>215</v>
      </c>
      <c r="C28" s="239"/>
      <c r="D28" s="20">
        <v>25</v>
      </c>
      <c r="E28" s="58">
        <v>39</v>
      </c>
      <c r="F28" s="222"/>
      <c r="G28" s="198"/>
      <c r="H28" s="198"/>
      <c r="I28" s="199">
        <f>G28*$D28+H28*$E28</f>
        <v>0</v>
      </c>
      <c r="J28" s="203"/>
    </row>
    <row r="29" spans="1:10" ht="12.75">
      <c r="A29" s="197" t="s">
        <v>0</v>
      </c>
      <c r="B29" s="239" t="s">
        <v>216</v>
      </c>
      <c r="C29" s="239"/>
      <c r="D29" s="20">
        <v>25</v>
      </c>
      <c r="E29" s="58">
        <v>38</v>
      </c>
      <c r="F29" s="222"/>
      <c r="G29" s="198"/>
      <c r="H29" s="198"/>
      <c r="I29" s="199">
        <f>G29*$D29+H29*$E29</f>
        <v>0</v>
      </c>
      <c r="J29" s="203"/>
    </row>
    <row r="30" spans="1:10" ht="12.75">
      <c r="A30" s="197" t="s">
        <v>0</v>
      </c>
      <c r="B30" s="239" t="s">
        <v>217</v>
      </c>
      <c r="C30" s="239"/>
      <c r="D30" s="20">
        <v>25</v>
      </c>
      <c r="E30" s="58">
        <v>38</v>
      </c>
      <c r="F30" s="222"/>
      <c r="G30" s="198"/>
      <c r="H30" s="198"/>
      <c r="I30" s="199">
        <f>G30*$D30+H30*$E30</f>
        <v>0</v>
      </c>
      <c r="J30" s="203"/>
    </row>
    <row r="31" spans="1:10" ht="12.75">
      <c r="A31" s="197" t="s">
        <v>0</v>
      </c>
      <c r="B31" s="239" t="s">
        <v>218</v>
      </c>
      <c r="C31" s="239"/>
      <c r="D31" s="20">
        <v>25</v>
      </c>
      <c r="E31" s="58">
        <v>39</v>
      </c>
      <c r="F31" s="222"/>
      <c r="G31" s="198"/>
      <c r="H31" s="198"/>
      <c r="I31" s="199">
        <f>G31*$D31+H31*$E31</f>
        <v>0</v>
      </c>
      <c r="J31" s="203"/>
    </row>
    <row r="32" spans="1:10" ht="13.5" thickBot="1">
      <c r="A32" s="204" t="s">
        <v>0</v>
      </c>
      <c r="B32" s="295" t="s">
        <v>219</v>
      </c>
      <c r="C32" s="295"/>
      <c r="D32" s="28">
        <v>25</v>
      </c>
      <c r="E32" s="59">
        <v>37</v>
      </c>
      <c r="F32" s="223"/>
      <c r="G32" s="205"/>
      <c r="H32" s="205"/>
      <c r="I32" s="206">
        <f>G32*$D32+H32*$E32</f>
        <v>0</v>
      </c>
      <c r="J32" s="203"/>
    </row>
    <row r="33" spans="1:10" ht="13.5" thickBot="1">
      <c r="A33" s="296" t="s">
        <v>220</v>
      </c>
      <c r="B33" s="297"/>
      <c r="C33" s="298"/>
      <c r="D33" s="207"/>
      <c r="E33" s="208"/>
      <c r="F33" s="209">
        <f>SUM(F3:F32)</f>
        <v>0</v>
      </c>
      <c r="G33" s="209">
        <f>SUM(G3:G32)</f>
        <v>0</v>
      </c>
      <c r="H33" s="209">
        <f>SUM(H3:H32)</f>
        <v>0</v>
      </c>
      <c r="I33" s="209">
        <f>SUM(I3:I32)</f>
        <v>0</v>
      </c>
      <c r="J33" s="201"/>
    </row>
    <row r="34" spans="1:11" ht="12.75">
      <c r="A34" s="193" t="s">
        <v>4</v>
      </c>
      <c r="B34" s="292" t="s">
        <v>191</v>
      </c>
      <c r="C34" s="292"/>
      <c r="D34" s="56">
        <v>25</v>
      </c>
      <c r="E34" s="57">
        <v>47</v>
      </c>
      <c r="F34" s="221"/>
      <c r="G34" s="194"/>
      <c r="H34" s="194"/>
      <c r="I34" s="195">
        <f>G34*$D34+H34*$E34-7*J34</f>
        <v>0</v>
      </c>
      <c r="J34" s="200"/>
      <c r="K34" s="192" t="s">
        <v>169</v>
      </c>
    </row>
    <row r="35" spans="1:11" ht="12.75">
      <c r="A35" s="197" t="s">
        <v>4</v>
      </c>
      <c r="B35" s="239" t="s">
        <v>111</v>
      </c>
      <c r="C35" s="239"/>
      <c r="D35" s="20">
        <v>25</v>
      </c>
      <c r="E35" s="58">
        <v>45</v>
      </c>
      <c r="F35" s="222"/>
      <c r="G35" s="198"/>
      <c r="H35" s="198"/>
      <c r="I35" s="199">
        <f>G35*$D35+H35*$E35-3*J35</f>
        <v>0</v>
      </c>
      <c r="J35" s="200"/>
      <c r="K35" s="192" t="s">
        <v>169</v>
      </c>
    </row>
    <row r="36" spans="1:10" ht="12.75">
      <c r="A36" s="197" t="s">
        <v>4</v>
      </c>
      <c r="B36" s="239" t="s">
        <v>192</v>
      </c>
      <c r="C36" s="239"/>
      <c r="D36" s="20">
        <v>25</v>
      </c>
      <c r="E36" s="58">
        <v>40</v>
      </c>
      <c r="F36" s="222"/>
      <c r="G36" s="198"/>
      <c r="H36" s="198"/>
      <c r="I36" s="199">
        <f>G36*$D36+H36*$E36</f>
        <v>0</v>
      </c>
      <c r="J36" s="210"/>
    </row>
    <row r="37" spans="1:10" ht="12.75">
      <c r="A37" s="197" t="s">
        <v>4</v>
      </c>
      <c r="B37" s="239" t="s">
        <v>193</v>
      </c>
      <c r="C37" s="239"/>
      <c r="D37" s="20">
        <v>25</v>
      </c>
      <c r="E37" s="58">
        <v>44</v>
      </c>
      <c r="F37" s="222"/>
      <c r="G37" s="198"/>
      <c r="H37" s="198"/>
      <c r="I37" s="199">
        <f>G37*$D37+H37*$E37</f>
        <v>0</v>
      </c>
      <c r="J37" s="210"/>
    </row>
    <row r="38" spans="1:10" ht="12.75">
      <c r="A38" s="197" t="s">
        <v>4</v>
      </c>
      <c r="B38" s="239" t="s">
        <v>194</v>
      </c>
      <c r="C38" s="239"/>
      <c r="D38" s="20">
        <v>25</v>
      </c>
      <c r="E38" s="58">
        <v>47</v>
      </c>
      <c r="F38" s="222"/>
      <c r="G38" s="198"/>
      <c r="H38" s="198"/>
      <c r="I38" s="199">
        <f>G38*$D38+H38*$E38</f>
        <v>0</v>
      </c>
      <c r="J38" s="203"/>
    </row>
    <row r="39" spans="1:11" ht="12.75">
      <c r="A39" s="197" t="s">
        <v>4</v>
      </c>
      <c r="B39" s="239" t="s">
        <v>195</v>
      </c>
      <c r="C39" s="239"/>
      <c r="D39" s="20">
        <v>25</v>
      </c>
      <c r="E39" s="58">
        <v>45</v>
      </c>
      <c r="F39" s="222"/>
      <c r="G39" s="198"/>
      <c r="H39" s="198"/>
      <c r="I39" s="199">
        <f>G39*$D39+H39*$E39-4*J39</f>
        <v>0</v>
      </c>
      <c r="J39" s="200"/>
      <c r="K39" s="192" t="s">
        <v>169</v>
      </c>
    </row>
    <row r="40" spans="1:10" ht="12.75">
      <c r="A40" s="197" t="s">
        <v>4</v>
      </c>
      <c r="B40" s="239" t="s">
        <v>196</v>
      </c>
      <c r="C40" s="239"/>
      <c r="D40" s="20">
        <v>25</v>
      </c>
      <c r="E40" s="58">
        <v>40</v>
      </c>
      <c r="F40" s="222"/>
      <c r="G40" s="198"/>
      <c r="H40" s="198"/>
      <c r="I40" s="199">
        <f aca="true" t="shared" si="1" ref="I40:I48">G40*$D40+H40*$E40</f>
        <v>0</v>
      </c>
      <c r="J40" s="211"/>
    </row>
    <row r="41" spans="1:10" ht="12.75">
      <c r="A41" s="197" t="s">
        <v>4</v>
      </c>
      <c r="B41" s="239" t="s">
        <v>197</v>
      </c>
      <c r="C41" s="239"/>
      <c r="D41" s="20">
        <v>25</v>
      </c>
      <c r="E41" s="58">
        <v>38</v>
      </c>
      <c r="F41" s="222"/>
      <c r="G41" s="198"/>
      <c r="H41" s="198"/>
      <c r="I41" s="199">
        <f t="shared" si="1"/>
        <v>0</v>
      </c>
      <c r="J41" s="212"/>
    </row>
    <row r="42" spans="1:10" ht="12.75">
      <c r="A42" s="197" t="s">
        <v>4</v>
      </c>
      <c r="B42" s="239" t="s">
        <v>198</v>
      </c>
      <c r="C42" s="239"/>
      <c r="D42" s="20">
        <v>25</v>
      </c>
      <c r="E42" s="58">
        <v>39</v>
      </c>
      <c r="F42" s="222"/>
      <c r="G42" s="198"/>
      <c r="H42" s="198"/>
      <c r="I42" s="199">
        <f t="shared" si="1"/>
        <v>0</v>
      </c>
      <c r="J42" s="201"/>
    </row>
    <row r="43" spans="1:10" ht="12.75">
      <c r="A43" s="197" t="s">
        <v>4</v>
      </c>
      <c r="B43" s="239" t="s">
        <v>199</v>
      </c>
      <c r="C43" s="239"/>
      <c r="D43" s="20">
        <v>25</v>
      </c>
      <c r="E43" s="58">
        <v>40</v>
      </c>
      <c r="F43" s="222"/>
      <c r="G43" s="198"/>
      <c r="H43" s="198"/>
      <c r="I43" s="199">
        <f t="shared" si="1"/>
        <v>0</v>
      </c>
      <c r="J43" s="201"/>
    </row>
    <row r="44" spans="1:10" ht="12.75">
      <c r="A44" s="197" t="s">
        <v>4</v>
      </c>
      <c r="B44" s="239" t="s">
        <v>200</v>
      </c>
      <c r="C44" s="239"/>
      <c r="D44" s="20">
        <v>25</v>
      </c>
      <c r="E44" s="58">
        <v>44</v>
      </c>
      <c r="F44" s="222"/>
      <c r="G44" s="198"/>
      <c r="H44" s="198"/>
      <c r="I44" s="199">
        <f t="shared" si="1"/>
        <v>0</v>
      </c>
      <c r="J44" s="201"/>
    </row>
    <row r="45" spans="1:10" ht="12.75">
      <c r="A45" s="197" t="s">
        <v>4</v>
      </c>
      <c r="B45" s="239" t="s">
        <v>201</v>
      </c>
      <c r="C45" s="239"/>
      <c r="D45" s="20">
        <v>25</v>
      </c>
      <c r="E45" s="58">
        <v>39</v>
      </c>
      <c r="F45" s="222"/>
      <c r="G45" s="198"/>
      <c r="H45" s="198"/>
      <c r="I45" s="199">
        <f t="shared" si="1"/>
        <v>0</v>
      </c>
      <c r="J45" s="201"/>
    </row>
    <row r="46" spans="1:10" ht="12.75">
      <c r="A46" s="197" t="s">
        <v>4</v>
      </c>
      <c r="B46" s="239" t="s">
        <v>202</v>
      </c>
      <c r="C46" s="239"/>
      <c r="D46" s="20">
        <v>25</v>
      </c>
      <c r="E46" s="58">
        <v>36</v>
      </c>
      <c r="F46" s="222"/>
      <c r="G46" s="198"/>
      <c r="H46" s="198"/>
      <c r="I46" s="199">
        <f t="shared" si="1"/>
        <v>0</v>
      </c>
      <c r="J46" s="201"/>
    </row>
    <row r="47" spans="1:10" ht="12.75">
      <c r="A47" s="197" t="s">
        <v>4</v>
      </c>
      <c r="B47" s="239" t="s">
        <v>203</v>
      </c>
      <c r="C47" s="239"/>
      <c r="D47" s="20">
        <v>25</v>
      </c>
      <c r="E47" s="58">
        <v>38</v>
      </c>
      <c r="F47" s="222"/>
      <c r="G47" s="198"/>
      <c r="H47" s="198"/>
      <c r="I47" s="199">
        <f t="shared" si="1"/>
        <v>0</v>
      </c>
      <c r="J47" s="201"/>
    </row>
    <row r="48" spans="1:10" ht="12.75">
      <c r="A48" s="197" t="s">
        <v>4</v>
      </c>
      <c r="B48" s="239" t="s">
        <v>204</v>
      </c>
      <c r="C48" s="239"/>
      <c r="D48" s="20">
        <v>25</v>
      </c>
      <c r="E48" s="58">
        <v>44</v>
      </c>
      <c r="F48" s="222"/>
      <c r="G48" s="198"/>
      <c r="H48" s="198"/>
      <c r="I48" s="199">
        <f t="shared" si="1"/>
        <v>0</v>
      </c>
      <c r="J48" s="201"/>
    </row>
    <row r="49" spans="1:11" ht="12.75">
      <c r="A49" s="197" t="s">
        <v>4</v>
      </c>
      <c r="B49" s="239" t="s">
        <v>205</v>
      </c>
      <c r="C49" s="239"/>
      <c r="D49" s="20">
        <v>25</v>
      </c>
      <c r="E49" s="58">
        <v>41</v>
      </c>
      <c r="F49" s="222"/>
      <c r="G49" s="198"/>
      <c r="H49" s="198"/>
      <c r="I49" s="199">
        <f>G49*$D49+H49*$E49-3*J49</f>
        <v>0</v>
      </c>
      <c r="J49" s="200"/>
      <c r="K49" s="192" t="s">
        <v>169</v>
      </c>
    </row>
    <row r="50" spans="1:10" ht="12.75">
      <c r="A50" s="197" t="s">
        <v>4</v>
      </c>
      <c r="B50" s="239" t="s">
        <v>206</v>
      </c>
      <c r="C50" s="239"/>
      <c r="D50" s="20">
        <v>25</v>
      </c>
      <c r="E50" s="58">
        <v>41</v>
      </c>
      <c r="F50" s="222"/>
      <c r="G50" s="198"/>
      <c r="H50" s="198"/>
      <c r="I50" s="199">
        <f>G50*$D50+H50*$E50</f>
        <v>0</v>
      </c>
      <c r="J50" s="201"/>
    </row>
    <row r="51" spans="1:11" ht="12.75">
      <c r="A51" s="197" t="s">
        <v>4</v>
      </c>
      <c r="B51" s="239" t="s">
        <v>207</v>
      </c>
      <c r="C51" s="239"/>
      <c r="D51" s="20">
        <v>25</v>
      </c>
      <c r="E51" s="58">
        <v>43</v>
      </c>
      <c r="F51" s="222"/>
      <c r="G51" s="198"/>
      <c r="H51" s="198"/>
      <c r="I51" s="199">
        <f>G51*$D51+H51*$E51-3*J51</f>
        <v>0</v>
      </c>
      <c r="J51" s="200"/>
      <c r="K51" s="192" t="s">
        <v>169</v>
      </c>
    </row>
    <row r="52" spans="1:10" ht="12.75">
      <c r="A52" s="197" t="s">
        <v>4</v>
      </c>
      <c r="B52" s="239" t="s">
        <v>208</v>
      </c>
      <c r="C52" s="239"/>
      <c r="D52" s="20">
        <v>25</v>
      </c>
      <c r="E52" s="58">
        <v>37</v>
      </c>
      <c r="F52" s="222"/>
      <c r="G52" s="198"/>
      <c r="H52" s="198"/>
      <c r="I52" s="199">
        <f>G52*$D52+H52*$E52</f>
        <v>0</v>
      </c>
      <c r="J52" s="201"/>
    </row>
    <row r="53" spans="1:11" ht="12.75">
      <c r="A53" s="197" t="s">
        <v>4</v>
      </c>
      <c r="B53" s="239" t="s">
        <v>209</v>
      </c>
      <c r="C53" s="239"/>
      <c r="D53" s="20">
        <v>25</v>
      </c>
      <c r="E53" s="58">
        <v>43</v>
      </c>
      <c r="F53" s="222"/>
      <c r="G53" s="198"/>
      <c r="H53" s="198"/>
      <c r="I53" s="199">
        <f>G53*$D53+H53*$E53-6*J53</f>
        <v>0</v>
      </c>
      <c r="J53" s="200"/>
      <c r="K53" s="192" t="s">
        <v>169</v>
      </c>
    </row>
    <row r="54" spans="1:10" ht="12.75">
      <c r="A54" s="197" t="s">
        <v>4</v>
      </c>
      <c r="B54" s="239" t="s">
        <v>210</v>
      </c>
      <c r="C54" s="239"/>
      <c r="D54" s="20">
        <v>25</v>
      </c>
      <c r="E54" s="58">
        <v>39</v>
      </c>
      <c r="F54" s="222"/>
      <c r="G54" s="198"/>
      <c r="H54" s="198"/>
      <c r="I54" s="199">
        <f aca="true" t="shared" si="2" ref="I54:I63">G54*$D54+H54*$E54</f>
        <v>0</v>
      </c>
      <c r="J54" s="201"/>
    </row>
    <row r="55" spans="1:10" ht="12.75">
      <c r="A55" s="197" t="s">
        <v>4</v>
      </c>
      <c r="B55" s="239" t="s">
        <v>211</v>
      </c>
      <c r="C55" s="239"/>
      <c r="D55" s="20">
        <v>25</v>
      </c>
      <c r="E55" s="58">
        <v>36</v>
      </c>
      <c r="F55" s="222"/>
      <c r="G55" s="198"/>
      <c r="H55" s="198"/>
      <c r="I55" s="199">
        <f t="shared" si="2"/>
        <v>0</v>
      </c>
      <c r="J55" s="201"/>
    </row>
    <row r="56" spans="1:10" ht="12.75">
      <c r="A56" s="197" t="s">
        <v>4</v>
      </c>
      <c r="B56" s="239" t="s">
        <v>212</v>
      </c>
      <c r="C56" s="239"/>
      <c r="D56" s="20">
        <v>25</v>
      </c>
      <c r="E56" s="58">
        <v>37</v>
      </c>
      <c r="F56" s="222"/>
      <c r="G56" s="198"/>
      <c r="H56" s="198"/>
      <c r="I56" s="199">
        <f t="shared" si="2"/>
        <v>0</v>
      </c>
      <c r="J56" s="201"/>
    </row>
    <row r="57" spans="1:10" ht="12.75">
      <c r="A57" s="197" t="s">
        <v>4</v>
      </c>
      <c r="B57" s="239" t="s">
        <v>213</v>
      </c>
      <c r="C57" s="239"/>
      <c r="D57" s="20">
        <v>25</v>
      </c>
      <c r="E57" s="58">
        <v>38</v>
      </c>
      <c r="F57" s="222"/>
      <c r="G57" s="198"/>
      <c r="H57" s="198"/>
      <c r="I57" s="199">
        <f t="shared" si="2"/>
        <v>0</v>
      </c>
      <c r="J57" s="201"/>
    </row>
    <row r="58" spans="1:10" ht="12.75">
      <c r="A58" s="197" t="s">
        <v>4</v>
      </c>
      <c r="B58" s="239" t="s">
        <v>214</v>
      </c>
      <c r="C58" s="239"/>
      <c r="D58" s="20">
        <v>25</v>
      </c>
      <c r="E58" s="58">
        <v>48</v>
      </c>
      <c r="F58" s="222"/>
      <c r="G58" s="198"/>
      <c r="H58" s="198"/>
      <c r="I58" s="199">
        <f t="shared" si="2"/>
        <v>0</v>
      </c>
      <c r="J58" s="201"/>
    </row>
    <row r="59" spans="1:10" ht="12.75">
      <c r="A59" s="197" t="s">
        <v>4</v>
      </c>
      <c r="B59" s="239" t="s">
        <v>215</v>
      </c>
      <c r="C59" s="239"/>
      <c r="D59" s="20">
        <v>25</v>
      </c>
      <c r="E59" s="58">
        <v>38</v>
      </c>
      <c r="F59" s="222"/>
      <c r="G59" s="198"/>
      <c r="H59" s="198"/>
      <c r="I59" s="199">
        <f t="shared" si="2"/>
        <v>0</v>
      </c>
      <c r="J59" s="201"/>
    </row>
    <row r="60" spans="1:10" ht="12.75">
      <c r="A60" s="197" t="s">
        <v>4</v>
      </c>
      <c r="B60" s="239" t="s">
        <v>216</v>
      </c>
      <c r="C60" s="239"/>
      <c r="D60" s="20">
        <v>25</v>
      </c>
      <c r="E60" s="58">
        <v>40</v>
      </c>
      <c r="F60" s="222"/>
      <c r="G60" s="198"/>
      <c r="H60" s="198"/>
      <c r="I60" s="199">
        <f t="shared" si="2"/>
        <v>0</v>
      </c>
      <c r="J60" s="201"/>
    </row>
    <row r="61" spans="1:10" ht="12.75">
      <c r="A61" s="197" t="s">
        <v>4</v>
      </c>
      <c r="B61" s="239" t="s">
        <v>217</v>
      </c>
      <c r="C61" s="239"/>
      <c r="D61" s="20">
        <v>25</v>
      </c>
      <c r="E61" s="58">
        <v>39</v>
      </c>
      <c r="F61" s="222"/>
      <c r="G61" s="198"/>
      <c r="H61" s="198"/>
      <c r="I61" s="199">
        <f t="shared" si="2"/>
        <v>0</v>
      </c>
      <c r="J61" s="201"/>
    </row>
    <row r="62" spans="1:10" ht="12.75">
      <c r="A62" s="197" t="s">
        <v>4</v>
      </c>
      <c r="B62" s="239" t="s">
        <v>218</v>
      </c>
      <c r="C62" s="239"/>
      <c r="D62" s="20">
        <v>25</v>
      </c>
      <c r="E62" s="58">
        <v>40</v>
      </c>
      <c r="F62" s="222"/>
      <c r="G62" s="198"/>
      <c r="H62" s="198"/>
      <c r="I62" s="199">
        <f t="shared" si="2"/>
        <v>0</v>
      </c>
      <c r="J62" s="201"/>
    </row>
    <row r="63" spans="1:10" ht="13.5" thickBot="1">
      <c r="A63" s="204" t="s">
        <v>4</v>
      </c>
      <c r="B63" s="295" t="s">
        <v>219</v>
      </c>
      <c r="C63" s="295"/>
      <c r="D63" s="28">
        <v>25</v>
      </c>
      <c r="E63" s="59">
        <v>37</v>
      </c>
      <c r="F63" s="223"/>
      <c r="G63" s="205"/>
      <c r="H63" s="205"/>
      <c r="I63" s="206">
        <f t="shared" si="2"/>
        <v>0</v>
      </c>
      <c r="J63" s="213"/>
    </row>
    <row r="64" spans="1:9" ht="13.5" thickBot="1">
      <c r="A64" s="299" t="s">
        <v>15</v>
      </c>
      <c r="B64" s="300"/>
      <c r="C64" s="300"/>
      <c r="D64" s="214"/>
      <c r="E64" s="215"/>
      <c r="F64" s="209">
        <f>SUM(F34:F63)</f>
        <v>0</v>
      </c>
      <c r="G64" s="209">
        <f>SUM(G34:G63)</f>
        <v>0</v>
      </c>
      <c r="H64" s="209">
        <f>SUM(H34:H63)</f>
        <v>0</v>
      </c>
      <c r="I64" s="209">
        <f>SUM(I34:I63)</f>
        <v>0</v>
      </c>
    </row>
    <row r="65" spans="1:9" ht="13.5" thickBot="1">
      <c r="A65" s="301" t="s">
        <v>36</v>
      </c>
      <c r="B65" s="302"/>
      <c r="C65" s="302"/>
      <c r="D65" s="214"/>
      <c r="E65" s="215"/>
      <c r="F65" s="209">
        <f>F64+F33</f>
        <v>0</v>
      </c>
      <c r="G65" s="209">
        <f>G64+G33</f>
        <v>0</v>
      </c>
      <c r="H65" s="209">
        <f>H64+H33</f>
        <v>0</v>
      </c>
      <c r="I65" s="216">
        <f>I64+I33</f>
        <v>0</v>
      </c>
    </row>
    <row r="66" spans="1:12" ht="13.5" thickBot="1">
      <c r="A66" s="217"/>
      <c r="C66" s="218"/>
      <c r="D66" s="218"/>
      <c r="E66" s="218"/>
      <c r="F66" s="218"/>
      <c r="G66" s="218"/>
      <c r="H66" s="5" t="s">
        <v>226</v>
      </c>
      <c r="I66" s="219">
        <f>ΚενάΠλεον!D111-ΩρεςΕΠΑΣ!I65</f>
        <v>512</v>
      </c>
      <c r="K66" s="220"/>
      <c r="L66" s="220"/>
    </row>
  </sheetData>
  <sheetProtection sheet="1"/>
  <mergeCells count="69">
    <mergeCell ref="A64:C64"/>
    <mergeCell ref="A65:C65"/>
    <mergeCell ref="F1:F2"/>
    <mergeCell ref="B58:C58"/>
    <mergeCell ref="B59:C59"/>
    <mergeCell ref="B60:C60"/>
    <mergeCell ref="B61:C61"/>
    <mergeCell ref="B62:C62"/>
    <mergeCell ref="B63:C63"/>
    <mergeCell ref="B52:C52"/>
    <mergeCell ref="B57:C57"/>
    <mergeCell ref="B46:C46"/>
    <mergeCell ref="B47:C47"/>
    <mergeCell ref="B48:C48"/>
    <mergeCell ref="B49:C49"/>
    <mergeCell ref="B50:C50"/>
    <mergeCell ref="B53:C53"/>
    <mergeCell ref="B54:C54"/>
    <mergeCell ref="B55:C55"/>
    <mergeCell ref="B56:C56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C1"/>
    <mergeCell ref="D1:E1"/>
    <mergeCell ref="G1:H1"/>
    <mergeCell ref="J1:J2"/>
    <mergeCell ref="B3:C3"/>
    <mergeCell ref="B2:C2"/>
  </mergeCells>
  <printOptions gridLines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2010-12-01T15:04:45Z</cp:lastPrinted>
  <dcterms:created xsi:type="dcterms:W3CDTF">2010-05-15T18:12:27Z</dcterms:created>
  <dcterms:modified xsi:type="dcterms:W3CDTF">2011-01-04T18:35:20Z</dcterms:modified>
  <cp:category/>
  <cp:version/>
  <cp:contentType/>
  <cp:contentStatus/>
</cp:coreProperties>
</file>